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4895" yWindow="-15" windowWidth="13950" windowHeight="12210" firstSheet="2" activeTab="2"/>
  </bookViews>
  <sheets>
    <sheet name="для руководства" sheetId="7" state="hidden" r:id="rId1"/>
    <sheet name="доходы по федер бюдж" sheetId="5" state="hidden" r:id="rId2"/>
    <sheet name="Прил.№2" sheetId="10" r:id="rId3"/>
  </sheets>
  <definedNames>
    <definedName name="OLE_LINK1" localSheetId="0">'для руководства'!#REF!</definedName>
    <definedName name="OLE_LINK1" localSheetId="1">'доходы по федер бюдж'!#REF!</definedName>
    <definedName name="OLE_LINK1" localSheetId="2">Прил.№2!#REF!</definedName>
    <definedName name="_xlnm.Print_Titles" localSheetId="0">'для руководства'!$10:$12</definedName>
    <definedName name="_xlnm.Print_Titles" localSheetId="1">'доходы по федер бюдж'!$10:$12</definedName>
    <definedName name="_xlnm.Print_Titles" localSheetId="2">Прил.№2!$18:$19</definedName>
    <definedName name="_xlnm.Print_Area" localSheetId="0">'для руководства'!$A$1:$K$193</definedName>
    <definedName name="_xlnm.Print_Area" localSheetId="1">'доходы по федер бюдж'!$A$1:$K$193</definedName>
  </definedNames>
  <calcPr calcId="145621"/>
</workbook>
</file>

<file path=xl/calcChain.xml><?xml version="1.0" encoding="utf-8"?>
<calcChain xmlns="http://schemas.openxmlformats.org/spreadsheetml/2006/main">
  <c r="O100" i="10" l="1"/>
  <c r="O135" i="10" l="1"/>
  <c r="O137" i="10"/>
  <c r="O134" i="10"/>
  <c r="O138" i="10"/>
  <c r="O133" i="10" l="1"/>
  <c r="N58" i="10"/>
  <c r="O60" i="10"/>
  <c r="N140" i="10"/>
  <c r="N121" i="10"/>
  <c r="N102" i="10"/>
  <c r="N62" i="10"/>
  <c r="N47" i="10"/>
  <c r="N44" i="10"/>
  <c r="N38" i="10"/>
  <c r="N34" i="10"/>
  <c r="N29" i="10"/>
  <c r="N26" i="10"/>
  <c r="N23" i="10"/>
  <c r="M136" i="10"/>
  <c r="O136" i="10" s="1"/>
  <c r="Z131" i="10"/>
  <c r="Z132" i="10"/>
  <c r="Z130" i="10"/>
  <c r="M99" i="10"/>
  <c r="O99" i="10" s="1"/>
  <c r="N57" i="10" l="1"/>
  <c r="N55" i="10" s="1"/>
  <c r="N21" i="10"/>
  <c r="M132" i="10"/>
  <c r="O132" i="10" s="1"/>
  <c r="Q134" i="10" s="1"/>
  <c r="M131" i="10"/>
  <c r="O131" i="10" s="1"/>
  <c r="Y140" i="10"/>
  <c r="Y121" i="10"/>
  <c r="Y102" i="10"/>
  <c r="Y62" i="10"/>
  <c r="Y47" i="10"/>
  <c r="Y44" i="10"/>
  <c r="Y38" i="10"/>
  <c r="Y34" i="10"/>
  <c r="Y29" i="10"/>
  <c r="Y26" i="10"/>
  <c r="Y23" i="10"/>
  <c r="L140" i="10"/>
  <c r="L121" i="10"/>
  <c r="L102" i="10"/>
  <c r="L62" i="10"/>
  <c r="L47" i="10"/>
  <c r="L44" i="10"/>
  <c r="L38" i="10"/>
  <c r="L34" i="10"/>
  <c r="L29" i="10"/>
  <c r="L26" i="10"/>
  <c r="L23" i="10"/>
  <c r="K98" i="10"/>
  <c r="M98" i="10" s="1"/>
  <c r="O98" i="10" s="1"/>
  <c r="Y21" i="10" l="1"/>
  <c r="N145" i="10"/>
  <c r="L21" i="10"/>
  <c r="Y57" i="10"/>
  <c r="Y55" i="10" s="1"/>
  <c r="L57" i="10"/>
  <c r="L55" i="10" s="1"/>
  <c r="K97" i="10"/>
  <c r="M97" i="10" s="1"/>
  <c r="O97" i="10" s="1"/>
  <c r="K129" i="10"/>
  <c r="M129" i="10" s="1"/>
  <c r="O129" i="10" s="1"/>
  <c r="K130" i="10"/>
  <c r="M130" i="10" s="1"/>
  <c r="O130" i="10" s="1"/>
  <c r="Y145" i="10" l="1"/>
  <c r="L145" i="10"/>
  <c r="X141" i="10" l="1"/>
  <c r="Z141" i="10" s="1"/>
  <c r="Z140" i="10" s="1"/>
  <c r="J140" i="10"/>
  <c r="J121" i="10"/>
  <c r="J102" i="10"/>
  <c r="J62" i="10"/>
  <c r="J47" i="10"/>
  <c r="J44" i="10"/>
  <c r="J38" i="10"/>
  <c r="J34" i="10"/>
  <c r="J29" i="10"/>
  <c r="J26" i="10"/>
  <c r="J23" i="10"/>
  <c r="X123" i="10"/>
  <c r="Z123" i="10" s="1"/>
  <c r="X124" i="10"/>
  <c r="Z124" i="10" s="1"/>
  <c r="V122" i="10"/>
  <c r="X122" i="10" s="1"/>
  <c r="Z122" i="10" s="1"/>
  <c r="AH140" i="10"/>
  <c r="AH121" i="10"/>
  <c r="AH102" i="10"/>
  <c r="AI91" i="10"/>
  <c r="AH62" i="10"/>
  <c r="AH47" i="10"/>
  <c r="AH44" i="10"/>
  <c r="AH38" i="10"/>
  <c r="AH34" i="10"/>
  <c r="AH29" i="10"/>
  <c r="AH26" i="10"/>
  <c r="AH23" i="10"/>
  <c r="W140" i="10"/>
  <c r="W121" i="10"/>
  <c r="W102" i="10"/>
  <c r="W62" i="10"/>
  <c r="W47" i="10"/>
  <c r="W44" i="10"/>
  <c r="W38" i="10"/>
  <c r="W34" i="10"/>
  <c r="W29" i="10"/>
  <c r="W26" i="10"/>
  <c r="W23" i="10"/>
  <c r="W57" i="10" l="1"/>
  <c r="W55" i="10" s="1"/>
  <c r="AH21" i="10"/>
  <c r="J21" i="10"/>
  <c r="AH57" i="10"/>
  <c r="AH55" i="10" s="1"/>
  <c r="J57" i="10"/>
  <c r="J55" i="10" s="1"/>
  <c r="J145" i="10" s="1"/>
  <c r="W21" i="10"/>
  <c r="W145" i="10" l="1"/>
  <c r="AH145" i="10"/>
  <c r="H62" i="10" l="1"/>
  <c r="I93" i="10"/>
  <c r="K93" i="10" s="1"/>
  <c r="M93" i="10" s="1"/>
  <c r="O93" i="10" s="1"/>
  <c r="I94" i="10"/>
  <c r="K94" i="10" s="1"/>
  <c r="M94" i="10" s="1"/>
  <c r="O94" i="10" s="1"/>
  <c r="I95" i="10"/>
  <c r="K95" i="10" s="1"/>
  <c r="M95" i="10" s="1"/>
  <c r="O95" i="10" s="1"/>
  <c r="I118" i="10"/>
  <c r="K118" i="10" s="1"/>
  <c r="M118" i="10" s="1"/>
  <c r="O118" i="10" s="1"/>
  <c r="I92" i="10" l="1"/>
  <c r="K92" i="10" s="1"/>
  <c r="M92" i="10" s="1"/>
  <c r="O92" i="10" s="1"/>
  <c r="I96" i="10" l="1"/>
  <c r="K96" i="10" s="1"/>
  <c r="M96" i="10" s="1"/>
  <c r="O96" i="10" s="1"/>
  <c r="AF140" i="10"/>
  <c r="AF121" i="10"/>
  <c r="AF102" i="10"/>
  <c r="AG91" i="10"/>
  <c r="AF62" i="10"/>
  <c r="AF47" i="10"/>
  <c r="AF44" i="10"/>
  <c r="AF38" i="10"/>
  <c r="AF34" i="10"/>
  <c r="AF29" i="10"/>
  <c r="AF26" i="10"/>
  <c r="AF23" i="10"/>
  <c r="U140" i="10"/>
  <c r="U121" i="10"/>
  <c r="U102" i="10"/>
  <c r="U62" i="10"/>
  <c r="U47" i="10"/>
  <c r="U44" i="10"/>
  <c r="U38" i="10"/>
  <c r="U34" i="10"/>
  <c r="U29" i="10"/>
  <c r="U26" i="10"/>
  <c r="U23" i="10"/>
  <c r="H140" i="10"/>
  <c r="H121" i="10"/>
  <c r="H102" i="10"/>
  <c r="H47" i="10"/>
  <c r="H44" i="10"/>
  <c r="H38" i="10"/>
  <c r="H34" i="10"/>
  <c r="H29" i="10"/>
  <c r="H26" i="10"/>
  <c r="H23" i="10"/>
  <c r="G91" i="10"/>
  <c r="I91" i="10" s="1"/>
  <c r="K91" i="10" s="1"/>
  <c r="M91" i="10" s="1"/>
  <c r="O91" i="10" s="1"/>
  <c r="AE91" i="10"/>
  <c r="U21" i="10" l="1"/>
  <c r="H21" i="10"/>
  <c r="AF57" i="10"/>
  <c r="AF55" i="10" s="1"/>
  <c r="U57" i="10"/>
  <c r="U55" i="10" s="1"/>
  <c r="AF21" i="10"/>
  <c r="H57" i="10"/>
  <c r="H55" i="10" s="1"/>
  <c r="H145" i="10" l="1"/>
  <c r="U145" i="10"/>
  <c r="AF145" i="10"/>
  <c r="AD140" i="10"/>
  <c r="AD121" i="10"/>
  <c r="AD102" i="10"/>
  <c r="AD62" i="10"/>
  <c r="AD47" i="10"/>
  <c r="AD44" i="10"/>
  <c r="AD38" i="10"/>
  <c r="AD34" i="10"/>
  <c r="AD29" i="10"/>
  <c r="AD26" i="10"/>
  <c r="AD23" i="10"/>
  <c r="S140" i="10"/>
  <c r="S121" i="10"/>
  <c r="S102" i="10"/>
  <c r="S62" i="10"/>
  <c r="S47" i="10"/>
  <c r="S44" i="10"/>
  <c r="S38" i="10"/>
  <c r="S34" i="10"/>
  <c r="S29" i="10"/>
  <c r="S26" i="10"/>
  <c r="S23" i="10"/>
  <c r="F140" i="10"/>
  <c r="F121" i="10"/>
  <c r="F102" i="10"/>
  <c r="F62" i="10"/>
  <c r="F47" i="10"/>
  <c r="F44" i="10"/>
  <c r="F38" i="10"/>
  <c r="F34" i="10"/>
  <c r="F29" i="10"/>
  <c r="F26" i="10"/>
  <c r="F23" i="10"/>
  <c r="D141" i="10"/>
  <c r="D140" i="10" s="1"/>
  <c r="E123" i="10"/>
  <c r="G123" i="10" s="1"/>
  <c r="I123" i="10" s="1"/>
  <c r="K123" i="10" s="1"/>
  <c r="M123" i="10" s="1"/>
  <c r="O123" i="10" s="1"/>
  <c r="E124" i="10"/>
  <c r="G124" i="10" s="1"/>
  <c r="I124" i="10" s="1"/>
  <c r="K124" i="10" s="1"/>
  <c r="M124" i="10" s="1"/>
  <c r="O124" i="10" s="1"/>
  <c r="AB62" i="10"/>
  <c r="Q62" i="10"/>
  <c r="AB121" i="10"/>
  <c r="AA121" i="10"/>
  <c r="Q121" i="10"/>
  <c r="P121" i="10"/>
  <c r="AC77" i="10"/>
  <c r="AE77" i="10" s="1"/>
  <c r="AG77" i="10" s="1"/>
  <c r="AI77" i="10" s="1"/>
  <c r="AC78" i="10"/>
  <c r="AE78" i="10" s="1"/>
  <c r="AG78" i="10" s="1"/>
  <c r="AI78" i="10" s="1"/>
  <c r="R77" i="10"/>
  <c r="T77" i="10" s="1"/>
  <c r="V77" i="10" s="1"/>
  <c r="X77" i="10" s="1"/>
  <c r="Z77" i="10" s="1"/>
  <c r="R78" i="10"/>
  <c r="T78" i="10" s="1"/>
  <c r="V78" i="10" s="1"/>
  <c r="X78" i="10" s="1"/>
  <c r="Z78" i="10" s="1"/>
  <c r="E82" i="10"/>
  <c r="G82" i="10" s="1"/>
  <c r="I82" i="10" s="1"/>
  <c r="K82" i="10" s="1"/>
  <c r="M82" i="10" s="1"/>
  <c r="O82" i="10" s="1"/>
  <c r="AC69" i="10"/>
  <c r="AE69" i="10" s="1"/>
  <c r="AG69" i="10" s="1"/>
  <c r="AI69" i="10" s="1"/>
  <c r="AC70" i="10"/>
  <c r="AE70" i="10" s="1"/>
  <c r="AG70" i="10" s="1"/>
  <c r="AI70" i="10" s="1"/>
  <c r="R69" i="10"/>
  <c r="T69" i="10" s="1"/>
  <c r="V69" i="10" s="1"/>
  <c r="X69" i="10" s="1"/>
  <c r="Z69" i="10" s="1"/>
  <c r="R70" i="10"/>
  <c r="T70" i="10" s="1"/>
  <c r="V70" i="10" s="1"/>
  <c r="X70" i="10" s="1"/>
  <c r="Z70" i="10" s="1"/>
  <c r="R128" i="10"/>
  <c r="T128" i="10" s="1"/>
  <c r="V128" i="10" s="1"/>
  <c r="X128" i="10" s="1"/>
  <c r="Z128" i="10" s="1"/>
  <c r="R129" i="10"/>
  <c r="T129" i="10" s="1"/>
  <c r="V129" i="10" s="1"/>
  <c r="X129" i="10" s="1"/>
  <c r="Z129" i="10" s="1"/>
  <c r="R126" i="10"/>
  <c r="T126" i="10" s="1"/>
  <c r="V126" i="10" s="1"/>
  <c r="X126" i="10" s="1"/>
  <c r="Z126" i="10" s="1"/>
  <c r="R127" i="10"/>
  <c r="T127" i="10" s="1"/>
  <c r="V127" i="10" s="1"/>
  <c r="X127" i="10" s="1"/>
  <c r="Z127" i="10" s="1"/>
  <c r="D121" i="10"/>
  <c r="C121" i="10"/>
  <c r="E122" i="10"/>
  <c r="G122" i="10" s="1"/>
  <c r="I122" i="10" s="1"/>
  <c r="E127" i="10"/>
  <c r="G127" i="10" s="1"/>
  <c r="I127" i="10" s="1"/>
  <c r="K127" i="10" s="1"/>
  <c r="M127" i="10" s="1"/>
  <c r="O127" i="10" s="1"/>
  <c r="E128" i="10"/>
  <c r="G128" i="10" s="1"/>
  <c r="I128" i="10" s="1"/>
  <c r="K128" i="10" s="1"/>
  <c r="M128" i="10" s="1"/>
  <c r="O128" i="10" s="1"/>
  <c r="E109" i="10"/>
  <c r="G109" i="10" s="1"/>
  <c r="I109" i="10" s="1"/>
  <c r="K109" i="10" s="1"/>
  <c r="M109" i="10" s="1"/>
  <c r="O109" i="10" s="1"/>
  <c r="E110" i="10"/>
  <c r="G110" i="10" s="1"/>
  <c r="I110" i="10" s="1"/>
  <c r="K110" i="10" s="1"/>
  <c r="M110" i="10" s="1"/>
  <c r="O110" i="10" s="1"/>
  <c r="E81" i="10"/>
  <c r="G81" i="10" s="1"/>
  <c r="I81" i="10" s="1"/>
  <c r="K81" i="10" s="1"/>
  <c r="M81" i="10" s="1"/>
  <c r="O81" i="10" s="1"/>
  <c r="E85" i="10"/>
  <c r="G85" i="10" s="1"/>
  <c r="I85" i="10" s="1"/>
  <c r="K85" i="10" s="1"/>
  <c r="M85" i="10" s="1"/>
  <c r="O85" i="10" s="1"/>
  <c r="E77" i="10"/>
  <c r="G77" i="10" s="1"/>
  <c r="I77" i="10" s="1"/>
  <c r="K77" i="10" s="1"/>
  <c r="M77" i="10" s="1"/>
  <c r="O77" i="10" s="1"/>
  <c r="E78" i="10"/>
  <c r="G78" i="10" s="1"/>
  <c r="I78" i="10" s="1"/>
  <c r="K78" i="10" s="1"/>
  <c r="M78" i="10" s="1"/>
  <c r="O78" i="10" s="1"/>
  <c r="E80" i="10"/>
  <c r="G80" i="10" s="1"/>
  <c r="I80" i="10" s="1"/>
  <c r="K80" i="10" s="1"/>
  <c r="M80" i="10" s="1"/>
  <c r="O80" i="10" s="1"/>
  <c r="E75" i="10"/>
  <c r="G75" i="10" s="1"/>
  <c r="I75" i="10" s="1"/>
  <c r="K75" i="10" s="1"/>
  <c r="M75" i="10" s="1"/>
  <c r="O75" i="10" s="1"/>
  <c r="E76" i="10"/>
  <c r="G76" i="10" s="1"/>
  <c r="I76" i="10" s="1"/>
  <c r="K76" i="10" s="1"/>
  <c r="M76" i="10" s="1"/>
  <c r="O76" i="10" s="1"/>
  <c r="E73" i="10"/>
  <c r="G73" i="10" s="1"/>
  <c r="I73" i="10" s="1"/>
  <c r="K73" i="10" s="1"/>
  <c r="M73" i="10" s="1"/>
  <c r="O73" i="10" s="1"/>
  <c r="E70" i="10"/>
  <c r="G70" i="10" s="1"/>
  <c r="I70" i="10" s="1"/>
  <c r="K70" i="10" s="1"/>
  <c r="M70" i="10" s="1"/>
  <c r="O70" i="10" s="1"/>
  <c r="E69" i="10"/>
  <c r="G69" i="10" s="1"/>
  <c r="I69" i="10" s="1"/>
  <c r="K69" i="10" s="1"/>
  <c r="M69" i="10" s="1"/>
  <c r="O69" i="10" s="1"/>
  <c r="C47" i="10"/>
  <c r="D44" i="10"/>
  <c r="P44" i="10"/>
  <c r="Q44" i="10"/>
  <c r="AA44" i="10"/>
  <c r="AB44" i="10"/>
  <c r="C44" i="10"/>
  <c r="D47" i="10"/>
  <c r="P47" i="10"/>
  <c r="Q47" i="10"/>
  <c r="AA47" i="10"/>
  <c r="AB47" i="10"/>
  <c r="D23" i="10"/>
  <c r="P23" i="10"/>
  <c r="Q23" i="10"/>
  <c r="AA23" i="10"/>
  <c r="AB23" i="10"/>
  <c r="C23" i="10"/>
  <c r="D26" i="10"/>
  <c r="P26" i="10"/>
  <c r="Q26" i="10"/>
  <c r="AA26" i="10"/>
  <c r="AB26" i="10"/>
  <c r="C26" i="10"/>
  <c r="C34" i="10"/>
  <c r="C29" i="10"/>
  <c r="D29" i="10"/>
  <c r="P29" i="10"/>
  <c r="Q29" i="10"/>
  <c r="AA29" i="10"/>
  <c r="AB29" i="10"/>
  <c r="D34" i="10"/>
  <c r="Q34" i="10"/>
  <c r="AB34" i="10"/>
  <c r="D38" i="10"/>
  <c r="Q38" i="10"/>
  <c r="AB38" i="10"/>
  <c r="P140" i="10"/>
  <c r="Q140" i="10"/>
  <c r="AA140" i="10"/>
  <c r="AB140" i="10"/>
  <c r="C140" i="10"/>
  <c r="D102" i="10"/>
  <c r="P102" i="10"/>
  <c r="Q102" i="10"/>
  <c r="AA102" i="10"/>
  <c r="AB102" i="10"/>
  <c r="C102" i="10"/>
  <c r="D62" i="10"/>
  <c r="C62" i="10"/>
  <c r="AC143" i="10"/>
  <c r="AE143" i="10" s="1"/>
  <c r="AG143" i="10" s="1"/>
  <c r="AI143" i="10" s="1"/>
  <c r="AC144" i="10"/>
  <c r="AE144" i="10" s="1"/>
  <c r="AG144" i="10" s="1"/>
  <c r="AI144" i="10" s="1"/>
  <c r="R143" i="10"/>
  <c r="T143" i="10" s="1"/>
  <c r="V143" i="10" s="1"/>
  <c r="X143" i="10" s="1"/>
  <c r="Z143" i="10" s="1"/>
  <c r="R144" i="10"/>
  <c r="T144" i="10" s="1"/>
  <c r="V144" i="10" s="1"/>
  <c r="X144" i="10" s="1"/>
  <c r="Z144" i="10" s="1"/>
  <c r="E143" i="10"/>
  <c r="G143" i="10" s="1"/>
  <c r="I143" i="10" s="1"/>
  <c r="K143" i="10" s="1"/>
  <c r="M143" i="10" s="1"/>
  <c r="O143" i="10" s="1"/>
  <c r="E144" i="10"/>
  <c r="G144" i="10" s="1"/>
  <c r="I144" i="10" s="1"/>
  <c r="K144" i="10" s="1"/>
  <c r="M144" i="10" s="1"/>
  <c r="O144" i="10" s="1"/>
  <c r="F21" i="10" l="1"/>
  <c r="AD57" i="10"/>
  <c r="AD55" i="10" s="1"/>
  <c r="K122" i="10"/>
  <c r="M122" i="10" s="1"/>
  <c r="O122" i="10" s="1"/>
  <c r="S21" i="10"/>
  <c r="F57" i="10"/>
  <c r="F55" i="10" s="1"/>
  <c r="S57" i="10"/>
  <c r="S55" i="10" s="1"/>
  <c r="S145" i="10" s="1"/>
  <c r="D57" i="10"/>
  <c r="D55" i="10" s="1"/>
  <c r="AD21" i="10"/>
  <c r="AB57" i="10"/>
  <c r="AB55" i="10" s="1"/>
  <c r="D21" i="10"/>
  <c r="F145" i="10" l="1"/>
  <c r="AD145" i="10"/>
  <c r="AC126" i="10"/>
  <c r="AE126" i="10" s="1"/>
  <c r="AG126" i="10" s="1"/>
  <c r="AI126" i="10" s="1"/>
  <c r="AC125" i="10"/>
  <c r="AE125" i="10" s="1"/>
  <c r="AC119" i="10"/>
  <c r="AE119" i="10" s="1"/>
  <c r="AG119" i="10" s="1"/>
  <c r="AI119" i="10" s="1"/>
  <c r="AC117" i="10"/>
  <c r="AE117" i="10" s="1"/>
  <c r="AG117" i="10" s="1"/>
  <c r="AI117" i="10" s="1"/>
  <c r="AC116" i="10"/>
  <c r="AE116" i="10" s="1"/>
  <c r="AG116" i="10" s="1"/>
  <c r="AI116" i="10" s="1"/>
  <c r="AC115" i="10"/>
  <c r="AE115" i="10" s="1"/>
  <c r="AG115" i="10" s="1"/>
  <c r="AI115" i="10" s="1"/>
  <c r="AC114" i="10"/>
  <c r="AE114" i="10" s="1"/>
  <c r="AG114" i="10" s="1"/>
  <c r="AI114" i="10" s="1"/>
  <c r="AC113" i="10"/>
  <c r="AE113" i="10" s="1"/>
  <c r="AG113" i="10" s="1"/>
  <c r="AI113" i="10" s="1"/>
  <c r="AC112" i="10"/>
  <c r="AE112" i="10" s="1"/>
  <c r="AG112" i="10" s="1"/>
  <c r="AI112" i="10" s="1"/>
  <c r="AC111" i="10"/>
  <c r="AE111" i="10" s="1"/>
  <c r="AG111" i="10" s="1"/>
  <c r="AI111" i="10" s="1"/>
  <c r="AC108" i="10"/>
  <c r="AE108" i="10" s="1"/>
  <c r="AG108" i="10" s="1"/>
  <c r="AI108" i="10" s="1"/>
  <c r="AC107" i="10"/>
  <c r="AE107" i="10" s="1"/>
  <c r="AG107" i="10" s="1"/>
  <c r="AI107" i="10" s="1"/>
  <c r="AC106" i="10"/>
  <c r="AE106" i="10" s="1"/>
  <c r="AG106" i="10" s="1"/>
  <c r="AI106" i="10" s="1"/>
  <c r="AC105" i="10"/>
  <c r="AE105" i="10" s="1"/>
  <c r="AG105" i="10" s="1"/>
  <c r="AI105" i="10" s="1"/>
  <c r="AC104" i="10"/>
  <c r="AE104" i="10" s="1"/>
  <c r="AG104" i="10" s="1"/>
  <c r="AI104" i="10" s="1"/>
  <c r="AC103" i="10"/>
  <c r="AE103" i="10" s="1"/>
  <c r="AG103" i="10" s="1"/>
  <c r="AC90" i="10"/>
  <c r="AE90" i="10" s="1"/>
  <c r="AG90" i="10" s="1"/>
  <c r="AI90" i="10" s="1"/>
  <c r="AC89" i="10"/>
  <c r="AE89" i="10" s="1"/>
  <c r="AG89" i="10" s="1"/>
  <c r="AI89" i="10" s="1"/>
  <c r="AC88" i="10"/>
  <c r="AE88" i="10" s="1"/>
  <c r="AG88" i="10" s="1"/>
  <c r="AI88" i="10" s="1"/>
  <c r="AC86" i="10"/>
  <c r="AE86" i="10" s="1"/>
  <c r="AG86" i="10" s="1"/>
  <c r="AI86" i="10" s="1"/>
  <c r="AC84" i="10"/>
  <c r="AE84" i="10" s="1"/>
  <c r="AG84" i="10" s="1"/>
  <c r="AI84" i="10" s="1"/>
  <c r="AC83" i="10"/>
  <c r="AE83" i="10" s="1"/>
  <c r="AG83" i="10" s="1"/>
  <c r="AI83" i="10" s="1"/>
  <c r="AC79" i="10"/>
  <c r="AE79" i="10" s="1"/>
  <c r="AG79" i="10" s="1"/>
  <c r="AI79" i="10" s="1"/>
  <c r="AC76" i="10"/>
  <c r="AE76" i="10" s="1"/>
  <c r="AG76" i="10" s="1"/>
  <c r="AI76" i="10" s="1"/>
  <c r="AC74" i="10"/>
  <c r="AE74" i="10" s="1"/>
  <c r="AG74" i="10" s="1"/>
  <c r="AI74" i="10" s="1"/>
  <c r="AC72" i="10"/>
  <c r="AE72" i="10" s="1"/>
  <c r="AG72" i="10" s="1"/>
  <c r="AI72" i="10" s="1"/>
  <c r="AC71" i="10"/>
  <c r="AE71" i="10" s="1"/>
  <c r="AG71" i="10" s="1"/>
  <c r="AI71" i="10" s="1"/>
  <c r="AC68" i="10"/>
  <c r="AE68" i="10" s="1"/>
  <c r="AG68" i="10" s="1"/>
  <c r="AI68" i="10" s="1"/>
  <c r="AC67" i="10"/>
  <c r="AE67" i="10" s="1"/>
  <c r="AG67" i="10" s="1"/>
  <c r="AI67" i="10" s="1"/>
  <c r="AC66" i="10"/>
  <c r="AE66" i="10" s="1"/>
  <c r="AG66" i="10" s="1"/>
  <c r="AI66" i="10" s="1"/>
  <c r="AC65" i="10"/>
  <c r="AE65" i="10" s="1"/>
  <c r="AG65" i="10" s="1"/>
  <c r="AI65" i="10" s="1"/>
  <c r="AC64" i="10"/>
  <c r="AE64" i="10" s="1"/>
  <c r="AG64" i="10" s="1"/>
  <c r="AI64" i="10" s="1"/>
  <c r="AC63" i="10"/>
  <c r="AE63" i="10" s="1"/>
  <c r="AG63" i="10" s="1"/>
  <c r="AC59" i="10"/>
  <c r="AE59" i="10" s="1"/>
  <c r="AG59" i="10" s="1"/>
  <c r="AI59" i="10" s="1"/>
  <c r="AC53" i="10"/>
  <c r="AE53" i="10" s="1"/>
  <c r="AG53" i="10" s="1"/>
  <c r="AI53" i="10" s="1"/>
  <c r="AC51" i="10"/>
  <c r="AE51" i="10" s="1"/>
  <c r="AG51" i="10" s="1"/>
  <c r="AI51" i="10" s="1"/>
  <c r="AC49" i="10"/>
  <c r="AE49" i="10" s="1"/>
  <c r="AG49" i="10" s="1"/>
  <c r="AI49" i="10" s="1"/>
  <c r="AC48" i="10"/>
  <c r="AE48" i="10" s="1"/>
  <c r="AC45" i="10"/>
  <c r="AC42" i="10"/>
  <c r="AE42" i="10" s="1"/>
  <c r="AG42" i="10" s="1"/>
  <c r="AI42" i="10" s="1"/>
  <c r="AC40" i="10"/>
  <c r="AE40" i="10" s="1"/>
  <c r="AG40" i="10" s="1"/>
  <c r="AI40" i="10" s="1"/>
  <c r="AC36" i="10"/>
  <c r="AE36" i="10" s="1"/>
  <c r="AG36" i="10" s="1"/>
  <c r="AI36" i="10" s="1"/>
  <c r="AC32" i="10"/>
  <c r="AE32" i="10" s="1"/>
  <c r="AG32" i="10" s="1"/>
  <c r="AI32" i="10" s="1"/>
  <c r="AC31" i="10"/>
  <c r="AE31" i="10" s="1"/>
  <c r="AG31" i="10" s="1"/>
  <c r="AI31" i="10" s="1"/>
  <c r="AC30" i="10"/>
  <c r="AE30" i="10" s="1"/>
  <c r="AG30" i="10" s="1"/>
  <c r="AC27" i="10"/>
  <c r="AC24" i="10"/>
  <c r="AB21" i="10"/>
  <c r="R141" i="10"/>
  <c r="R125" i="10"/>
  <c r="R119" i="10"/>
  <c r="T119" i="10" s="1"/>
  <c r="V119" i="10" s="1"/>
  <c r="X119" i="10" s="1"/>
  <c r="Z119" i="10" s="1"/>
  <c r="R117" i="10"/>
  <c r="T117" i="10" s="1"/>
  <c r="V117" i="10" s="1"/>
  <c r="X117" i="10" s="1"/>
  <c r="Z117" i="10" s="1"/>
  <c r="R116" i="10"/>
  <c r="T116" i="10" s="1"/>
  <c r="V116" i="10" s="1"/>
  <c r="X116" i="10" s="1"/>
  <c r="Z116" i="10" s="1"/>
  <c r="R115" i="10"/>
  <c r="T115" i="10" s="1"/>
  <c r="V115" i="10" s="1"/>
  <c r="X115" i="10" s="1"/>
  <c r="Z115" i="10" s="1"/>
  <c r="R114" i="10"/>
  <c r="T114" i="10" s="1"/>
  <c r="V114" i="10" s="1"/>
  <c r="X114" i="10" s="1"/>
  <c r="Z114" i="10" s="1"/>
  <c r="R113" i="10"/>
  <c r="T113" i="10" s="1"/>
  <c r="V113" i="10" s="1"/>
  <c r="X113" i="10" s="1"/>
  <c r="Z113" i="10" s="1"/>
  <c r="R112" i="10"/>
  <c r="T112" i="10" s="1"/>
  <c r="V112" i="10" s="1"/>
  <c r="X112" i="10" s="1"/>
  <c r="Z112" i="10" s="1"/>
  <c r="R111" i="10"/>
  <c r="T111" i="10" s="1"/>
  <c r="V111" i="10" s="1"/>
  <c r="X111" i="10" s="1"/>
  <c r="Z111" i="10" s="1"/>
  <c r="R108" i="10"/>
  <c r="T108" i="10" s="1"/>
  <c r="V108" i="10" s="1"/>
  <c r="X108" i="10" s="1"/>
  <c r="Z108" i="10" s="1"/>
  <c r="R107" i="10"/>
  <c r="T107" i="10" s="1"/>
  <c r="V107" i="10" s="1"/>
  <c r="X107" i="10" s="1"/>
  <c r="Z107" i="10" s="1"/>
  <c r="R106" i="10"/>
  <c r="T106" i="10" s="1"/>
  <c r="V106" i="10" s="1"/>
  <c r="X106" i="10" s="1"/>
  <c r="Z106" i="10" s="1"/>
  <c r="R105" i="10"/>
  <c r="T105" i="10" s="1"/>
  <c r="V105" i="10" s="1"/>
  <c r="X105" i="10" s="1"/>
  <c r="Z105" i="10" s="1"/>
  <c r="R104" i="10"/>
  <c r="T104" i="10" s="1"/>
  <c r="V104" i="10" s="1"/>
  <c r="X104" i="10" s="1"/>
  <c r="Z104" i="10" s="1"/>
  <c r="R103" i="10"/>
  <c r="T103" i="10" s="1"/>
  <c r="V103" i="10" s="1"/>
  <c r="R90" i="10"/>
  <c r="T90" i="10" s="1"/>
  <c r="V90" i="10" s="1"/>
  <c r="X90" i="10" s="1"/>
  <c r="Z90" i="10" s="1"/>
  <c r="R89" i="10"/>
  <c r="T89" i="10" s="1"/>
  <c r="V89" i="10" s="1"/>
  <c r="X89" i="10" s="1"/>
  <c r="Z89" i="10" s="1"/>
  <c r="R88" i="10"/>
  <c r="T88" i="10" s="1"/>
  <c r="V88" i="10" s="1"/>
  <c r="X88" i="10" s="1"/>
  <c r="Z88" i="10" s="1"/>
  <c r="R86" i="10"/>
  <c r="T86" i="10" s="1"/>
  <c r="V86" i="10" s="1"/>
  <c r="X86" i="10" s="1"/>
  <c r="Z86" i="10" s="1"/>
  <c r="R84" i="10"/>
  <c r="T84" i="10" s="1"/>
  <c r="V84" i="10" s="1"/>
  <c r="X84" i="10" s="1"/>
  <c r="Z84" i="10" s="1"/>
  <c r="R83" i="10"/>
  <c r="T83" i="10" s="1"/>
  <c r="V83" i="10" s="1"/>
  <c r="X83" i="10" s="1"/>
  <c r="Z83" i="10" s="1"/>
  <c r="R79" i="10"/>
  <c r="T79" i="10" s="1"/>
  <c r="V79" i="10" s="1"/>
  <c r="X79" i="10" s="1"/>
  <c r="Z79" i="10" s="1"/>
  <c r="R76" i="10"/>
  <c r="T76" i="10" s="1"/>
  <c r="V76" i="10" s="1"/>
  <c r="X76" i="10" s="1"/>
  <c r="Z76" i="10" s="1"/>
  <c r="R74" i="10"/>
  <c r="T74" i="10" s="1"/>
  <c r="V74" i="10" s="1"/>
  <c r="X74" i="10" s="1"/>
  <c r="Z74" i="10" s="1"/>
  <c r="R72" i="10"/>
  <c r="T72" i="10" s="1"/>
  <c r="V72" i="10" s="1"/>
  <c r="X72" i="10" s="1"/>
  <c r="Z72" i="10" s="1"/>
  <c r="R71" i="10"/>
  <c r="T71" i="10" s="1"/>
  <c r="V71" i="10" s="1"/>
  <c r="X71" i="10" s="1"/>
  <c r="Z71" i="10" s="1"/>
  <c r="R68" i="10"/>
  <c r="T68" i="10" s="1"/>
  <c r="V68" i="10" s="1"/>
  <c r="X68" i="10" s="1"/>
  <c r="Z68" i="10" s="1"/>
  <c r="R67" i="10"/>
  <c r="T67" i="10" s="1"/>
  <c r="V67" i="10" s="1"/>
  <c r="X67" i="10" s="1"/>
  <c r="Z67" i="10" s="1"/>
  <c r="R66" i="10"/>
  <c r="T66" i="10" s="1"/>
  <c r="V66" i="10" s="1"/>
  <c r="X66" i="10" s="1"/>
  <c r="Z66" i="10" s="1"/>
  <c r="R65" i="10"/>
  <c r="T65" i="10" s="1"/>
  <c r="V65" i="10" s="1"/>
  <c r="X65" i="10" s="1"/>
  <c r="Z65" i="10" s="1"/>
  <c r="R64" i="10"/>
  <c r="T64" i="10" s="1"/>
  <c r="V64" i="10" s="1"/>
  <c r="X64" i="10" s="1"/>
  <c r="Z64" i="10" s="1"/>
  <c r="R63" i="10"/>
  <c r="T63" i="10" s="1"/>
  <c r="V63" i="10" s="1"/>
  <c r="R59" i="10"/>
  <c r="T59" i="10" s="1"/>
  <c r="V59" i="10" s="1"/>
  <c r="X59" i="10" s="1"/>
  <c r="Z59" i="10" s="1"/>
  <c r="R53" i="10"/>
  <c r="T53" i="10" s="1"/>
  <c r="V53" i="10" s="1"/>
  <c r="X53" i="10" s="1"/>
  <c r="Z53" i="10" s="1"/>
  <c r="R51" i="10"/>
  <c r="T51" i="10" s="1"/>
  <c r="V51" i="10" s="1"/>
  <c r="X51" i="10" s="1"/>
  <c r="Z51" i="10" s="1"/>
  <c r="R49" i="10"/>
  <c r="T49" i="10" s="1"/>
  <c r="V49" i="10" s="1"/>
  <c r="X49" i="10" s="1"/>
  <c r="Z49" i="10" s="1"/>
  <c r="R48" i="10"/>
  <c r="T48" i="10" s="1"/>
  <c r="R45" i="10"/>
  <c r="R42" i="10"/>
  <c r="T42" i="10" s="1"/>
  <c r="V42" i="10" s="1"/>
  <c r="X42" i="10" s="1"/>
  <c r="Z42" i="10" s="1"/>
  <c r="R40" i="10"/>
  <c r="T40" i="10" s="1"/>
  <c r="V40" i="10" s="1"/>
  <c r="X40" i="10" s="1"/>
  <c r="Z40" i="10" s="1"/>
  <c r="R36" i="10"/>
  <c r="T36" i="10" s="1"/>
  <c r="V36" i="10" s="1"/>
  <c r="X36" i="10" s="1"/>
  <c r="Z36" i="10" s="1"/>
  <c r="R32" i="10"/>
  <c r="T32" i="10" s="1"/>
  <c r="V32" i="10" s="1"/>
  <c r="X32" i="10" s="1"/>
  <c r="Z32" i="10" s="1"/>
  <c r="R31" i="10"/>
  <c r="T31" i="10" s="1"/>
  <c r="V31" i="10" s="1"/>
  <c r="X31" i="10" s="1"/>
  <c r="Z31" i="10" s="1"/>
  <c r="R30" i="10"/>
  <c r="T30" i="10" s="1"/>
  <c r="V30" i="10" s="1"/>
  <c r="R27" i="10"/>
  <c r="R24" i="10"/>
  <c r="Q21" i="10"/>
  <c r="D145" i="10"/>
  <c r="E141" i="10"/>
  <c r="E126" i="10"/>
  <c r="G126" i="10" s="1"/>
  <c r="I126" i="10" s="1"/>
  <c r="K126" i="10" s="1"/>
  <c r="M126" i="10" s="1"/>
  <c r="O126" i="10" s="1"/>
  <c r="E125" i="10"/>
  <c r="G125" i="10" s="1"/>
  <c r="I125" i="10" s="1"/>
  <c r="E119" i="10"/>
  <c r="G119" i="10" s="1"/>
  <c r="I119" i="10" s="1"/>
  <c r="K119" i="10" s="1"/>
  <c r="M119" i="10" s="1"/>
  <c r="O119" i="10" s="1"/>
  <c r="E117" i="10"/>
  <c r="G117" i="10" s="1"/>
  <c r="I117" i="10" s="1"/>
  <c r="K117" i="10" s="1"/>
  <c r="M117" i="10" s="1"/>
  <c r="O117" i="10" s="1"/>
  <c r="E116" i="10"/>
  <c r="G116" i="10" s="1"/>
  <c r="I116" i="10" s="1"/>
  <c r="K116" i="10" s="1"/>
  <c r="M116" i="10" s="1"/>
  <c r="O116" i="10" s="1"/>
  <c r="E115" i="10"/>
  <c r="G115" i="10" s="1"/>
  <c r="I115" i="10" s="1"/>
  <c r="K115" i="10" s="1"/>
  <c r="M115" i="10" s="1"/>
  <c r="O115" i="10" s="1"/>
  <c r="E114" i="10"/>
  <c r="G114" i="10" s="1"/>
  <c r="I114" i="10" s="1"/>
  <c r="K114" i="10" s="1"/>
  <c r="M114" i="10" s="1"/>
  <c r="O114" i="10" s="1"/>
  <c r="E113" i="10"/>
  <c r="G113" i="10" s="1"/>
  <c r="I113" i="10" s="1"/>
  <c r="K113" i="10" s="1"/>
  <c r="M113" i="10" s="1"/>
  <c r="O113" i="10" s="1"/>
  <c r="E112" i="10"/>
  <c r="G112" i="10" s="1"/>
  <c r="I112" i="10" s="1"/>
  <c r="K112" i="10" s="1"/>
  <c r="M112" i="10" s="1"/>
  <c r="O112" i="10" s="1"/>
  <c r="E111" i="10"/>
  <c r="G111" i="10" s="1"/>
  <c r="I111" i="10" s="1"/>
  <c r="K111" i="10" s="1"/>
  <c r="M111" i="10" s="1"/>
  <c r="O111" i="10" s="1"/>
  <c r="E108" i="10"/>
  <c r="G108" i="10" s="1"/>
  <c r="I108" i="10" s="1"/>
  <c r="K108" i="10" s="1"/>
  <c r="M108" i="10" s="1"/>
  <c r="O108" i="10" s="1"/>
  <c r="E107" i="10"/>
  <c r="G107" i="10" s="1"/>
  <c r="I107" i="10" s="1"/>
  <c r="K107" i="10" s="1"/>
  <c r="M107" i="10" s="1"/>
  <c r="O107" i="10" s="1"/>
  <c r="E106" i="10"/>
  <c r="G106" i="10" s="1"/>
  <c r="I106" i="10" s="1"/>
  <c r="K106" i="10" s="1"/>
  <c r="M106" i="10" s="1"/>
  <c r="O106" i="10" s="1"/>
  <c r="E105" i="10"/>
  <c r="G105" i="10" s="1"/>
  <c r="I105" i="10" s="1"/>
  <c r="K105" i="10" s="1"/>
  <c r="M105" i="10" s="1"/>
  <c r="O105" i="10" s="1"/>
  <c r="E104" i="10"/>
  <c r="G104" i="10" s="1"/>
  <c r="I104" i="10" s="1"/>
  <c r="K104" i="10" s="1"/>
  <c r="M104" i="10" s="1"/>
  <c r="O104" i="10" s="1"/>
  <c r="E103" i="10"/>
  <c r="G103" i="10" s="1"/>
  <c r="I103" i="10" s="1"/>
  <c r="E90" i="10"/>
  <c r="G90" i="10" s="1"/>
  <c r="I90" i="10" s="1"/>
  <c r="K90" i="10" s="1"/>
  <c r="M90" i="10" s="1"/>
  <c r="O90" i="10" s="1"/>
  <c r="E89" i="10"/>
  <c r="G89" i="10" s="1"/>
  <c r="I89" i="10" s="1"/>
  <c r="K89" i="10" s="1"/>
  <c r="M89" i="10" s="1"/>
  <c r="O89" i="10" s="1"/>
  <c r="E88" i="10"/>
  <c r="G88" i="10" s="1"/>
  <c r="I88" i="10" s="1"/>
  <c r="K88" i="10" s="1"/>
  <c r="M88" i="10" s="1"/>
  <c r="O88" i="10" s="1"/>
  <c r="E87" i="10"/>
  <c r="G87" i="10" s="1"/>
  <c r="I87" i="10" s="1"/>
  <c r="K87" i="10" s="1"/>
  <c r="M87" i="10" s="1"/>
  <c r="O87" i="10" s="1"/>
  <c r="E86" i="10"/>
  <c r="G86" i="10" s="1"/>
  <c r="I86" i="10" s="1"/>
  <c r="K86" i="10" s="1"/>
  <c r="M86" i="10" s="1"/>
  <c r="O86" i="10" s="1"/>
  <c r="E84" i="10"/>
  <c r="G84" i="10" s="1"/>
  <c r="I84" i="10" s="1"/>
  <c r="K84" i="10" s="1"/>
  <c r="M84" i="10" s="1"/>
  <c r="O84" i="10" s="1"/>
  <c r="E83" i="10"/>
  <c r="G83" i="10" s="1"/>
  <c r="I83" i="10" s="1"/>
  <c r="K83" i="10" s="1"/>
  <c r="M83" i="10" s="1"/>
  <c r="O83" i="10" s="1"/>
  <c r="E79" i="10"/>
  <c r="G79" i="10" s="1"/>
  <c r="I79" i="10" s="1"/>
  <c r="K79" i="10" s="1"/>
  <c r="M79" i="10" s="1"/>
  <c r="O79" i="10" s="1"/>
  <c r="E74" i="10"/>
  <c r="G74" i="10" s="1"/>
  <c r="I74" i="10" s="1"/>
  <c r="K74" i="10" s="1"/>
  <c r="M74" i="10" s="1"/>
  <c r="O74" i="10" s="1"/>
  <c r="E72" i="10"/>
  <c r="G72" i="10" s="1"/>
  <c r="I72" i="10" s="1"/>
  <c r="K72" i="10" s="1"/>
  <c r="M72" i="10" s="1"/>
  <c r="O72" i="10" s="1"/>
  <c r="E71" i="10"/>
  <c r="G71" i="10" s="1"/>
  <c r="I71" i="10" s="1"/>
  <c r="K71" i="10" s="1"/>
  <c r="M71" i="10" s="1"/>
  <c r="O71" i="10" s="1"/>
  <c r="E68" i="10"/>
  <c r="G68" i="10" s="1"/>
  <c r="I68" i="10" s="1"/>
  <c r="K68" i="10" s="1"/>
  <c r="M68" i="10" s="1"/>
  <c r="O68" i="10" s="1"/>
  <c r="E67" i="10"/>
  <c r="G67" i="10" s="1"/>
  <c r="I67" i="10" s="1"/>
  <c r="K67" i="10" s="1"/>
  <c r="M67" i="10" s="1"/>
  <c r="O67" i="10" s="1"/>
  <c r="E66" i="10"/>
  <c r="G66" i="10" s="1"/>
  <c r="I66" i="10" s="1"/>
  <c r="K66" i="10" s="1"/>
  <c r="M66" i="10" s="1"/>
  <c r="O66" i="10" s="1"/>
  <c r="E65" i="10"/>
  <c r="G65" i="10" s="1"/>
  <c r="I65" i="10" s="1"/>
  <c r="K65" i="10" s="1"/>
  <c r="M65" i="10" s="1"/>
  <c r="O65" i="10" s="1"/>
  <c r="E64" i="10"/>
  <c r="G64" i="10" s="1"/>
  <c r="I64" i="10" s="1"/>
  <c r="K64" i="10" s="1"/>
  <c r="M64" i="10" s="1"/>
  <c r="O64" i="10" s="1"/>
  <c r="E63" i="10"/>
  <c r="G63" i="10" s="1"/>
  <c r="I63" i="10" s="1"/>
  <c r="K63" i="10" s="1"/>
  <c r="M63" i="10" s="1"/>
  <c r="O63" i="10" s="1"/>
  <c r="E59" i="10"/>
  <c r="G59" i="10" s="1"/>
  <c r="I59" i="10" s="1"/>
  <c r="K59" i="10" s="1"/>
  <c r="M59" i="10" s="1"/>
  <c r="O59" i="10" s="1"/>
  <c r="O58" i="10" s="1"/>
  <c r="E53" i="10"/>
  <c r="G53" i="10" s="1"/>
  <c r="I53" i="10" s="1"/>
  <c r="K53" i="10" s="1"/>
  <c r="M53" i="10" s="1"/>
  <c r="O53" i="10" s="1"/>
  <c r="E51" i="10"/>
  <c r="G51" i="10" s="1"/>
  <c r="I51" i="10" s="1"/>
  <c r="K51" i="10" s="1"/>
  <c r="M51" i="10" s="1"/>
  <c r="O51" i="10" s="1"/>
  <c r="E49" i="10"/>
  <c r="G49" i="10" s="1"/>
  <c r="I49" i="10" s="1"/>
  <c r="K49" i="10" s="1"/>
  <c r="M49" i="10" s="1"/>
  <c r="O49" i="10" s="1"/>
  <c r="E48" i="10"/>
  <c r="G48" i="10" s="1"/>
  <c r="I48" i="10" s="1"/>
  <c r="E45" i="10"/>
  <c r="E42" i="10"/>
  <c r="G42" i="10" s="1"/>
  <c r="I42" i="10" s="1"/>
  <c r="K42" i="10" s="1"/>
  <c r="M42" i="10" s="1"/>
  <c r="O42" i="10" s="1"/>
  <c r="E36" i="10"/>
  <c r="G36" i="10" s="1"/>
  <c r="I36" i="10" s="1"/>
  <c r="K36" i="10" s="1"/>
  <c r="M36" i="10" s="1"/>
  <c r="O36" i="10" s="1"/>
  <c r="E35" i="10"/>
  <c r="G35" i="10" s="1"/>
  <c r="I35" i="10" s="1"/>
  <c r="E32" i="10"/>
  <c r="G32" i="10" s="1"/>
  <c r="I32" i="10" s="1"/>
  <c r="K32" i="10" s="1"/>
  <c r="M32" i="10" s="1"/>
  <c r="O32" i="10" s="1"/>
  <c r="E31" i="10"/>
  <c r="G31" i="10" s="1"/>
  <c r="I31" i="10" s="1"/>
  <c r="K31" i="10" s="1"/>
  <c r="M31" i="10" s="1"/>
  <c r="O31" i="10" s="1"/>
  <c r="E30" i="10"/>
  <c r="G30" i="10" s="1"/>
  <c r="I30" i="10" s="1"/>
  <c r="K30" i="10" s="1"/>
  <c r="M30" i="10" s="1"/>
  <c r="O30" i="10" s="1"/>
  <c r="E27" i="10"/>
  <c r="E24" i="10"/>
  <c r="AA87" i="10"/>
  <c r="AA62" i="10" s="1"/>
  <c r="P87" i="10"/>
  <c r="P62" i="10" s="1"/>
  <c r="AA58" i="10"/>
  <c r="P58" i="10"/>
  <c r="C58" i="10"/>
  <c r="C40" i="10"/>
  <c r="E40" i="10" s="1"/>
  <c r="G40" i="10" s="1"/>
  <c r="I40" i="10" s="1"/>
  <c r="K40" i="10" s="1"/>
  <c r="M40" i="10" s="1"/>
  <c r="O40" i="10" s="1"/>
  <c r="AA39" i="10"/>
  <c r="P39" i="10"/>
  <c r="C39" i="10"/>
  <c r="AA35" i="10"/>
  <c r="P35" i="10"/>
  <c r="AJ34" i="10"/>
  <c r="O29" i="10" l="1"/>
  <c r="O62" i="10"/>
  <c r="M29" i="10"/>
  <c r="M62" i="10"/>
  <c r="K62" i="10"/>
  <c r="K29" i="10"/>
  <c r="I34" i="10"/>
  <c r="K35" i="10"/>
  <c r="I47" i="10"/>
  <c r="K48" i="10"/>
  <c r="I102" i="10"/>
  <c r="K103" i="10"/>
  <c r="K125" i="10"/>
  <c r="I121" i="10"/>
  <c r="T47" i="10"/>
  <c r="V48" i="10"/>
  <c r="AE47" i="10"/>
  <c r="AG48" i="10"/>
  <c r="AE121" i="10"/>
  <c r="AG125" i="10"/>
  <c r="I29" i="10"/>
  <c r="I62" i="10"/>
  <c r="V102" i="10"/>
  <c r="X103" i="10"/>
  <c r="AG102" i="10"/>
  <c r="AI103" i="10"/>
  <c r="AI102" i="10" s="1"/>
  <c r="X30" i="10"/>
  <c r="V29" i="10"/>
  <c r="X63" i="10"/>
  <c r="Z63" i="10" s="1"/>
  <c r="AG29" i="10"/>
  <c r="AI30" i="10"/>
  <c r="AI29" i="10" s="1"/>
  <c r="AI63" i="10"/>
  <c r="AE102" i="10"/>
  <c r="T102" i="10"/>
  <c r="R23" i="10"/>
  <c r="T24" i="10"/>
  <c r="R44" i="10"/>
  <c r="T45" i="10"/>
  <c r="R140" i="10"/>
  <c r="T141" i="10"/>
  <c r="AC23" i="10"/>
  <c r="AE24" i="10"/>
  <c r="AC44" i="10"/>
  <c r="AE45" i="10"/>
  <c r="G29" i="10"/>
  <c r="G62" i="10"/>
  <c r="T29" i="10"/>
  <c r="AE29" i="10"/>
  <c r="R26" i="10"/>
  <c r="T27" i="10"/>
  <c r="R121" i="10"/>
  <c r="T125" i="10"/>
  <c r="AC26" i="10"/>
  <c r="AE27" i="10"/>
  <c r="AC140" i="10"/>
  <c r="E26" i="10"/>
  <c r="G27" i="10"/>
  <c r="E140" i="10"/>
  <c r="G141" i="10"/>
  <c r="G34" i="10"/>
  <c r="G47" i="10"/>
  <c r="G102" i="10"/>
  <c r="G121" i="10"/>
  <c r="E23" i="10"/>
  <c r="G24" i="10"/>
  <c r="E44" i="10"/>
  <c r="G45" i="10"/>
  <c r="AA57" i="10"/>
  <c r="AA55" i="10" s="1"/>
  <c r="P57" i="10"/>
  <c r="P55" i="10" s="1"/>
  <c r="AC29" i="10"/>
  <c r="E62" i="10"/>
  <c r="E121" i="10"/>
  <c r="AC121" i="10"/>
  <c r="C38" i="10"/>
  <c r="C21" i="10" s="1"/>
  <c r="R47" i="10"/>
  <c r="R102" i="10"/>
  <c r="E34" i="10"/>
  <c r="E47" i="10"/>
  <c r="AC87" i="10"/>
  <c r="R39" i="10"/>
  <c r="P38" i="10"/>
  <c r="E58" i="10"/>
  <c r="G58" i="10" s="1"/>
  <c r="I58" i="10" s="1"/>
  <c r="C57" i="10"/>
  <c r="C55" i="10" s="1"/>
  <c r="AC58" i="10"/>
  <c r="AE58" i="10" s="1"/>
  <c r="AG58" i="10" s="1"/>
  <c r="E102" i="10"/>
  <c r="AC102" i="10"/>
  <c r="AC39" i="10"/>
  <c r="AA38" i="10"/>
  <c r="AA34" i="10"/>
  <c r="AK34" i="10" s="1"/>
  <c r="E29" i="10"/>
  <c r="R29" i="10"/>
  <c r="AC47" i="10"/>
  <c r="P34" i="10"/>
  <c r="R35" i="10"/>
  <c r="R87" i="10"/>
  <c r="AC35" i="10"/>
  <c r="AB145" i="10"/>
  <c r="E39" i="10"/>
  <c r="X102" i="10" l="1"/>
  <c r="Z103" i="10"/>
  <c r="Z102" i="10" s="1"/>
  <c r="K102" i="10"/>
  <c r="M103" i="10"/>
  <c r="K47" i="10"/>
  <c r="M48" i="10"/>
  <c r="K34" i="10"/>
  <c r="M35" i="10"/>
  <c r="X29" i="10"/>
  <c r="Z30" i="10"/>
  <c r="Z29" i="10" s="1"/>
  <c r="K121" i="10"/>
  <c r="M125" i="10"/>
  <c r="I57" i="10"/>
  <c r="K58" i="10"/>
  <c r="M58" i="10" s="1"/>
  <c r="G44" i="10"/>
  <c r="I45" i="10"/>
  <c r="G140" i="10"/>
  <c r="I141" i="10"/>
  <c r="AE140" i="10"/>
  <c r="T121" i="10"/>
  <c r="V125" i="10"/>
  <c r="AE44" i="10"/>
  <c r="AG45" i="10"/>
  <c r="T140" i="10"/>
  <c r="V141" i="10"/>
  <c r="T23" i="10"/>
  <c r="V24" i="10"/>
  <c r="AG121" i="10"/>
  <c r="AI125" i="10"/>
  <c r="AI121" i="10" s="1"/>
  <c r="V47" i="10"/>
  <c r="X48" i="10"/>
  <c r="G23" i="10"/>
  <c r="I24" i="10"/>
  <c r="G26" i="10"/>
  <c r="I27" i="10"/>
  <c r="AE26" i="10"/>
  <c r="AG27" i="10"/>
  <c r="T26" i="10"/>
  <c r="V27" i="10"/>
  <c r="AE23" i="10"/>
  <c r="AG24" i="10"/>
  <c r="T44" i="10"/>
  <c r="V45" i="10"/>
  <c r="AI58" i="10"/>
  <c r="AI48" i="10"/>
  <c r="AI47" i="10" s="1"/>
  <c r="AG47" i="10"/>
  <c r="AC38" i="10"/>
  <c r="AE39" i="10"/>
  <c r="AC34" i="10"/>
  <c r="AE35" i="10"/>
  <c r="R34" i="10"/>
  <c r="T35" i="10"/>
  <c r="R38" i="10"/>
  <c r="T39" i="10"/>
  <c r="AC62" i="10"/>
  <c r="AC57" i="10" s="1"/>
  <c r="AC55" i="10" s="1"/>
  <c r="AE87" i="10"/>
  <c r="R62" i="10"/>
  <c r="T87" i="10"/>
  <c r="E38" i="10"/>
  <c r="E21" i="10" s="1"/>
  <c r="G39" i="10"/>
  <c r="G57" i="10"/>
  <c r="E57" i="10"/>
  <c r="E55" i="10" s="1"/>
  <c r="P21" i="10"/>
  <c r="AA21" i="10"/>
  <c r="M121" i="10" l="1"/>
  <c r="O125" i="10"/>
  <c r="O121" i="10" s="1"/>
  <c r="M34" i="10"/>
  <c r="O35" i="10"/>
  <c r="O34" i="10" s="1"/>
  <c r="M47" i="10"/>
  <c r="O48" i="10"/>
  <c r="O47" i="10" s="1"/>
  <c r="M102" i="10"/>
  <c r="O103" i="10"/>
  <c r="O102" i="10" s="1"/>
  <c r="X47" i="10"/>
  <c r="Z48" i="10"/>
  <c r="Z47" i="10" s="1"/>
  <c r="K57" i="10"/>
  <c r="R21" i="10"/>
  <c r="AC21" i="10"/>
  <c r="AC17" i="10" s="1"/>
  <c r="I26" i="10"/>
  <c r="K27" i="10"/>
  <c r="I140" i="10"/>
  <c r="I55" i="10" s="1"/>
  <c r="K141" i="10"/>
  <c r="I44" i="10"/>
  <c r="K45" i="10"/>
  <c r="G55" i="10"/>
  <c r="I23" i="10"/>
  <c r="K24" i="10"/>
  <c r="AE38" i="10"/>
  <c r="AG39" i="10"/>
  <c r="V26" i="10"/>
  <c r="X27" i="10"/>
  <c r="X140" i="10"/>
  <c r="V140" i="10"/>
  <c r="V121" i="10"/>
  <c r="X125" i="10"/>
  <c r="T34" i="10"/>
  <c r="V35" i="10"/>
  <c r="T38" i="10"/>
  <c r="V39" i="10"/>
  <c r="AE34" i="10"/>
  <c r="AG35" i="10"/>
  <c r="AG23" i="10"/>
  <c r="AI24" i="10"/>
  <c r="AI23" i="10" s="1"/>
  <c r="AI27" i="10"/>
  <c r="AI26" i="10" s="1"/>
  <c r="AG26" i="10"/>
  <c r="X24" i="10"/>
  <c r="V23" i="10"/>
  <c r="AG44" i="10"/>
  <c r="AI45" i="10"/>
  <c r="AI44" i="10" s="1"/>
  <c r="AG140" i="10"/>
  <c r="AI140" i="10"/>
  <c r="R17" i="10"/>
  <c r="AE62" i="10"/>
  <c r="AE57" i="10" s="1"/>
  <c r="AE55" i="10" s="1"/>
  <c r="AG87" i="10"/>
  <c r="X45" i="10"/>
  <c r="V44" i="10"/>
  <c r="G38" i="10"/>
  <c r="G21" i="10" s="1"/>
  <c r="G17" i="10" s="1"/>
  <c r="I39" i="10"/>
  <c r="T62" i="10"/>
  <c r="V87" i="10"/>
  <c r="E17" i="10"/>
  <c r="P145" i="10"/>
  <c r="AA145" i="10"/>
  <c r="E145" i="10"/>
  <c r="G147" i="10" s="1"/>
  <c r="C145" i="10"/>
  <c r="L195" i="7"/>
  <c r="L193" i="7"/>
  <c r="K191" i="7"/>
  <c r="K190" i="7" s="1"/>
  <c r="K189" i="7" s="1"/>
  <c r="J191" i="7"/>
  <c r="J190" i="7" s="1"/>
  <c r="J189" i="7" s="1"/>
  <c r="I191" i="7"/>
  <c r="I190" i="7" s="1"/>
  <c r="I189" i="7" s="1"/>
  <c r="H190" i="7"/>
  <c r="H189" i="7" s="1"/>
  <c r="G190" i="7"/>
  <c r="G189" i="7" s="1"/>
  <c r="F190" i="7"/>
  <c r="F189" i="7" s="1"/>
  <c r="E190" i="7"/>
  <c r="E189" i="7" s="1"/>
  <c r="D190" i="7"/>
  <c r="D189" i="7" s="1"/>
  <c r="C190" i="7"/>
  <c r="C189" i="7" s="1"/>
  <c r="L189" i="7"/>
  <c r="K187" i="7"/>
  <c r="K186" i="7" s="1"/>
  <c r="K185" i="7" s="1"/>
  <c r="J187" i="7"/>
  <c r="J186" i="7" s="1"/>
  <c r="J185" i="7" s="1"/>
  <c r="I187" i="7"/>
  <c r="I186" i="7" s="1"/>
  <c r="I185" i="7" s="1"/>
  <c r="H186" i="7"/>
  <c r="H185" i="7" s="1"/>
  <c r="G186" i="7"/>
  <c r="G185" i="7" s="1"/>
  <c r="F186" i="7"/>
  <c r="F185" i="7" s="1"/>
  <c r="E186" i="7"/>
  <c r="E185" i="7" s="1"/>
  <c r="D186" i="7"/>
  <c r="D185" i="7" s="1"/>
  <c r="C186" i="7"/>
  <c r="C185" i="7" s="1"/>
  <c r="H183" i="7"/>
  <c r="G183" i="7"/>
  <c r="F183" i="7"/>
  <c r="H182" i="7"/>
  <c r="G182" i="7"/>
  <c r="F182" i="7"/>
  <c r="H181" i="7"/>
  <c r="G181" i="7"/>
  <c r="F181" i="7"/>
  <c r="H180" i="7"/>
  <c r="G180" i="7"/>
  <c r="F180" i="7"/>
  <c r="H179" i="7"/>
  <c r="G179" i="7"/>
  <c r="F179" i="7"/>
  <c r="H178" i="7"/>
  <c r="G178" i="7"/>
  <c r="F178" i="7"/>
  <c r="H177" i="7"/>
  <c r="G177" i="7"/>
  <c r="F177" i="7"/>
  <c r="H176" i="7"/>
  <c r="G176" i="7"/>
  <c r="F176" i="7"/>
  <c r="H175" i="7"/>
  <c r="G175" i="7"/>
  <c r="F175" i="7"/>
  <c r="H174" i="7"/>
  <c r="G174" i="7"/>
  <c r="F174" i="7"/>
  <c r="H173" i="7"/>
  <c r="G173" i="7"/>
  <c r="F173" i="7"/>
  <c r="H172" i="7"/>
  <c r="G172" i="7"/>
  <c r="F172" i="7"/>
  <c r="H171" i="7"/>
  <c r="G171" i="7"/>
  <c r="F171" i="7"/>
  <c r="G170" i="7"/>
  <c r="F170" i="7"/>
  <c r="K169" i="7"/>
  <c r="J169" i="7"/>
  <c r="I169" i="7"/>
  <c r="E169" i="7"/>
  <c r="D169" i="7"/>
  <c r="C169" i="7"/>
  <c r="H167" i="7"/>
  <c r="G167" i="7"/>
  <c r="F167" i="7"/>
  <c r="H166" i="7"/>
  <c r="G166" i="7"/>
  <c r="F166" i="7"/>
  <c r="H165" i="7"/>
  <c r="G165" i="7"/>
  <c r="F165" i="7"/>
  <c r="H164" i="7"/>
  <c r="G164" i="7"/>
  <c r="F164" i="7"/>
  <c r="H163" i="7"/>
  <c r="G163" i="7"/>
  <c r="F163" i="7"/>
  <c r="H162" i="7"/>
  <c r="G162" i="7"/>
  <c r="F162" i="7"/>
  <c r="H161" i="7"/>
  <c r="G161" i="7"/>
  <c r="F161" i="7"/>
  <c r="H160" i="7"/>
  <c r="G160" i="7"/>
  <c r="F160" i="7"/>
  <c r="H159" i="7"/>
  <c r="G159" i="7"/>
  <c r="F159" i="7"/>
  <c r="H158" i="7"/>
  <c r="G158" i="7"/>
  <c r="F158" i="7"/>
  <c r="H157" i="7"/>
  <c r="G157" i="7"/>
  <c r="F157" i="7"/>
  <c r="H156" i="7"/>
  <c r="G156" i="7"/>
  <c r="F156" i="7"/>
  <c r="H155" i="7"/>
  <c r="G155" i="7"/>
  <c r="F155" i="7"/>
  <c r="H154" i="7"/>
  <c r="G154" i="7"/>
  <c r="F154" i="7"/>
  <c r="H153" i="7"/>
  <c r="G153" i="7"/>
  <c r="F153" i="7"/>
  <c r="H152" i="7"/>
  <c r="G152" i="7"/>
  <c r="F152" i="7"/>
  <c r="H151" i="7"/>
  <c r="G151" i="7"/>
  <c r="F151" i="7"/>
  <c r="H150" i="7"/>
  <c r="G150" i="7"/>
  <c r="F150" i="7"/>
  <c r="H149" i="7"/>
  <c r="G149" i="7"/>
  <c r="F149" i="7"/>
  <c r="H148" i="7"/>
  <c r="G148" i="7"/>
  <c r="F148" i="7"/>
  <c r="H147" i="7"/>
  <c r="G147" i="7"/>
  <c r="F147" i="7"/>
  <c r="H146" i="7"/>
  <c r="G146" i="7"/>
  <c r="F146" i="7"/>
  <c r="K145" i="7"/>
  <c r="J145" i="7"/>
  <c r="I145" i="7"/>
  <c r="E145" i="7"/>
  <c r="D145" i="7"/>
  <c r="C145" i="7"/>
  <c r="H143" i="7"/>
  <c r="G143" i="7"/>
  <c r="F143" i="7"/>
  <c r="H142" i="7"/>
  <c r="G142" i="7"/>
  <c r="F142" i="7"/>
  <c r="H141" i="7"/>
  <c r="G141" i="7"/>
  <c r="F141" i="7"/>
  <c r="H140" i="7"/>
  <c r="G140" i="7"/>
  <c r="F140" i="7"/>
  <c r="H139" i="7"/>
  <c r="G139" i="7"/>
  <c r="F139" i="7"/>
  <c r="H138" i="7"/>
  <c r="G138" i="7"/>
  <c r="F138" i="7"/>
  <c r="H137" i="7"/>
  <c r="G137" i="7"/>
  <c r="F137" i="7"/>
  <c r="H136" i="7"/>
  <c r="G136" i="7"/>
  <c r="F136" i="7"/>
  <c r="H135" i="7"/>
  <c r="G135" i="7"/>
  <c r="F135" i="7"/>
  <c r="H134" i="7"/>
  <c r="G134" i="7"/>
  <c r="F134" i="7"/>
  <c r="H133" i="7"/>
  <c r="G133" i="7"/>
  <c r="C133" i="7"/>
  <c r="F133" i="7" s="1"/>
  <c r="H132" i="7"/>
  <c r="G132" i="7"/>
  <c r="F132" i="7"/>
  <c r="H131" i="7"/>
  <c r="G131" i="7"/>
  <c r="F131" i="7"/>
  <c r="H130" i="7"/>
  <c r="G130" i="7"/>
  <c r="F130" i="7"/>
  <c r="H129" i="7"/>
  <c r="G129" i="7"/>
  <c r="F129" i="7"/>
  <c r="H128" i="7"/>
  <c r="G128" i="7"/>
  <c r="F128" i="7"/>
  <c r="H127" i="7"/>
  <c r="G127" i="7"/>
  <c r="F127" i="7"/>
  <c r="H126" i="7"/>
  <c r="G126" i="7"/>
  <c r="F126" i="7"/>
  <c r="H125" i="7"/>
  <c r="G125" i="7"/>
  <c r="F125" i="7"/>
  <c r="H124" i="7"/>
  <c r="G124" i="7"/>
  <c r="F124" i="7"/>
  <c r="H123" i="7"/>
  <c r="G123" i="7"/>
  <c r="F123" i="7"/>
  <c r="H122" i="7"/>
  <c r="G122" i="7"/>
  <c r="F122" i="7"/>
  <c r="H121" i="7"/>
  <c r="G121" i="7"/>
  <c r="F121" i="7"/>
  <c r="H120" i="7"/>
  <c r="G120" i="7"/>
  <c r="F120" i="7"/>
  <c r="H119" i="7"/>
  <c r="G119" i="7"/>
  <c r="F119" i="7"/>
  <c r="H118" i="7"/>
  <c r="G118" i="7"/>
  <c r="F118" i="7"/>
  <c r="H117" i="7"/>
  <c r="G117" i="7"/>
  <c r="F117" i="7"/>
  <c r="H116" i="7"/>
  <c r="G116" i="7"/>
  <c r="F116" i="7"/>
  <c r="H115" i="7"/>
  <c r="G115" i="7"/>
  <c r="F115" i="7"/>
  <c r="H114" i="7"/>
  <c r="G114" i="7"/>
  <c r="F114" i="7"/>
  <c r="H113" i="7"/>
  <c r="G113" i="7"/>
  <c r="F113" i="7"/>
  <c r="H112" i="7"/>
  <c r="G112" i="7"/>
  <c r="F112" i="7"/>
  <c r="H111" i="7"/>
  <c r="G111" i="7"/>
  <c r="F111" i="7"/>
  <c r="H110" i="7"/>
  <c r="G110" i="7"/>
  <c r="F110" i="7"/>
  <c r="H109" i="7"/>
  <c r="G109" i="7"/>
  <c r="F109" i="7"/>
  <c r="H108" i="7"/>
  <c r="G108" i="7"/>
  <c r="F108" i="7"/>
  <c r="H107" i="7"/>
  <c r="G107" i="7"/>
  <c r="F107" i="7"/>
  <c r="H106" i="7"/>
  <c r="G106" i="7"/>
  <c r="F106" i="7"/>
  <c r="H105" i="7"/>
  <c r="G105" i="7"/>
  <c r="F105" i="7"/>
  <c r="H104" i="7"/>
  <c r="G104" i="7"/>
  <c r="F104" i="7"/>
  <c r="H103" i="7"/>
  <c r="G103" i="7"/>
  <c r="F103" i="7"/>
  <c r="H102" i="7"/>
  <c r="G102" i="7"/>
  <c r="F102" i="7"/>
  <c r="H101" i="7"/>
  <c r="G101" i="7"/>
  <c r="F101" i="7"/>
  <c r="H100" i="7"/>
  <c r="G100" i="7"/>
  <c r="F100" i="7"/>
  <c r="H99" i="7"/>
  <c r="G99" i="7"/>
  <c r="F99" i="7"/>
  <c r="H98" i="7"/>
  <c r="G98" i="7"/>
  <c r="F98" i="7"/>
  <c r="H97" i="7"/>
  <c r="G97" i="7"/>
  <c r="F97" i="7"/>
  <c r="H96" i="7"/>
  <c r="G96" i="7"/>
  <c r="F96" i="7"/>
  <c r="H95" i="7"/>
  <c r="G95" i="7"/>
  <c r="F95" i="7"/>
  <c r="H94" i="7"/>
  <c r="G94" i="7"/>
  <c r="F94" i="7"/>
  <c r="H93" i="7"/>
  <c r="G93" i="7"/>
  <c r="F93" i="7"/>
  <c r="H92" i="7"/>
  <c r="G92" i="7"/>
  <c r="F92" i="7"/>
  <c r="H91" i="7"/>
  <c r="G91" i="7"/>
  <c r="F91" i="7"/>
  <c r="F90" i="7"/>
  <c r="H89" i="7"/>
  <c r="G89" i="7"/>
  <c r="F89" i="7"/>
  <c r="H88" i="7"/>
  <c r="G88" i="7"/>
  <c r="F88" i="7"/>
  <c r="H87" i="7"/>
  <c r="G87" i="7"/>
  <c r="F87" i="7"/>
  <c r="H86" i="7"/>
  <c r="G86" i="7"/>
  <c r="F86" i="7"/>
  <c r="H85" i="7"/>
  <c r="G85" i="7"/>
  <c r="F85" i="7"/>
  <c r="H84" i="7"/>
  <c r="G84" i="7"/>
  <c r="F84" i="7"/>
  <c r="H83" i="7"/>
  <c r="G83" i="7"/>
  <c r="F83" i="7"/>
  <c r="H82" i="7"/>
  <c r="G82" i="7"/>
  <c r="F82" i="7"/>
  <c r="H81" i="7"/>
  <c r="G81" i="7"/>
  <c r="F81" i="7"/>
  <c r="H80" i="7"/>
  <c r="G80" i="7"/>
  <c r="F80" i="7"/>
  <c r="I79" i="7"/>
  <c r="F79" i="7" s="1"/>
  <c r="H79" i="7"/>
  <c r="G79" i="7"/>
  <c r="H78" i="7"/>
  <c r="G78" i="7"/>
  <c r="F78" i="7"/>
  <c r="H77" i="7"/>
  <c r="G77" i="7"/>
  <c r="F77" i="7"/>
  <c r="K76" i="7"/>
  <c r="J76" i="7"/>
  <c r="E76" i="7"/>
  <c r="D76" i="7"/>
  <c r="H74" i="7"/>
  <c r="G74" i="7"/>
  <c r="F74" i="7"/>
  <c r="H73" i="7"/>
  <c r="G73" i="7"/>
  <c r="F73" i="7"/>
  <c r="H72" i="7"/>
  <c r="G72" i="7"/>
  <c r="F72" i="7"/>
  <c r="K71" i="7"/>
  <c r="J71" i="7"/>
  <c r="I71" i="7"/>
  <c r="E71" i="7"/>
  <c r="D71" i="7"/>
  <c r="C71" i="7"/>
  <c r="L70" i="7"/>
  <c r="K66" i="7"/>
  <c r="J66" i="7"/>
  <c r="I66" i="7"/>
  <c r="K65" i="7"/>
  <c r="J65" i="7"/>
  <c r="I65" i="7"/>
  <c r="K64" i="7"/>
  <c r="J64" i="7"/>
  <c r="I64" i="7"/>
  <c r="K63" i="7"/>
  <c r="J63" i="7"/>
  <c r="I63" i="7"/>
  <c r="H62" i="7"/>
  <c r="G62" i="7"/>
  <c r="F62" i="7"/>
  <c r="E62" i="7"/>
  <c r="D62" i="7"/>
  <c r="C62" i="7"/>
  <c r="K60" i="7"/>
  <c r="K59" i="7" s="1"/>
  <c r="J60" i="7"/>
  <c r="J59" i="7" s="1"/>
  <c r="I60" i="7"/>
  <c r="I59" i="7" s="1"/>
  <c r="H59" i="7"/>
  <c r="G59" i="7"/>
  <c r="F59" i="7"/>
  <c r="E59" i="7"/>
  <c r="D59" i="7"/>
  <c r="C59" i="7"/>
  <c r="K57" i="7"/>
  <c r="K56" i="7" s="1"/>
  <c r="J57" i="7"/>
  <c r="J56" i="7" s="1"/>
  <c r="I57" i="7"/>
  <c r="I56" i="7" s="1"/>
  <c r="H56" i="7"/>
  <c r="G56" i="7"/>
  <c r="F56" i="7"/>
  <c r="E56" i="7"/>
  <c r="D56" i="7"/>
  <c r="C56" i="7"/>
  <c r="K54" i="7"/>
  <c r="J54" i="7"/>
  <c r="I54" i="7"/>
  <c r="K53" i="7"/>
  <c r="J53" i="7"/>
  <c r="I53" i="7"/>
  <c r="H52" i="7"/>
  <c r="G52" i="7"/>
  <c r="F52" i="7"/>
  <c r="E52" i="7"/>
  <c r="D52" i="7"/>
  <c r="C52" i="7"/>
  <c r="K50" i="7"/>
  <c r="J50" i="7"/>
  <c r="I50" i="7"/>
  <c r="K49" i="7"/>
  <c r="J49" i="7"/>
  <c r="I49" i="7"/>
  <c r="K48" i="7"/>
  <c r="J48" i="7"/>
  <c r="I48" i="7"/>
  <c r="H47" i="7"/>
  <c r="G47" i="7"/>
  <c r="F47" i="7"/>
  <c r="E47" i="7"/>
  <c r="D47" i="7"/>
  <c r="C47" i="7"/>
  <c r="K45" i="7"/>
  <c r="J45" i="7"/>
  <c r="I45" i="7"/>
  <c r="K44" i="7"/>
  <c r="J44" i="7"/>
  <c r="I44" i="7"/>
  <c r="K43" i="7"/>
  <c r="J43" i="7"/>
  <c r="I43" i="7"/>
  <c r="K42" i="7"/>
  <c r="J42" i="7"/>
  <c r="I42" i="7"/>
  <c r="K41" i="7"/>
  <c r="J41" i="7"/>
  <c r="I41" i="7"/>
  <c r="H40" i="7"/>
  <c r="G40" i="7"/>
  <c r="F40" i="7"/>
  <c r="E40" i="7"/>
  <c r="D40" i="7"/>
  <c r="C40" i="7"/>
  <c r="K38" i="7"/>
  <c r="J38" i="7"/>
  <c r="I38" i="7"/>
  <c r="K37" i="7"/>
  <c r="J37" i="7"/>
  <c r="I37" i="7"/>
  <c r="H36" i="7"/>
  <c r="G36" i="7"/>
  <c r="F36" i="7"/>
  <c r="E36" i="7"/>
  <c r="D36" i="7"/>
  <c r="C36" i="7"/>
  <c r="K34" i="7"/>
  <c r="J34" i="7"/>
  <c r="I34" i="7"/>
  <c r="K33" i="7"/>
  <c r="J33" i="7"/>
  <c r="I33" i="7"/>
  <c r="K32" i="7"/>
  <c r="J32" i="7"/>
  <c r="I32" i="7"/>
  <c r="H31" i="7"/>
  <c r="G31" i="7"/>
  <c r="F31" i="7"/>
  <c r="E31" i="7"/>
  <c r="D31" i="7"/>
  <c r="C31" i="7"/>
  <c r="K29" i="7"/>
  <c r="J29" i="7"/>
  <c r="I29" i="7"/>
  <c r="K28" i="7"/>
  <c r="J28" i="7"/>
  <c r="I28" i="7"/>
  <c r="K27" i="7"/>
  <c r="J27" i="7"/>
  <c r="I27" i="7"/>
  <c r="H26" i="7"/>
  <c r="G26" i="7"/>
  <c r="F26" i="7"/>
  <c r="E26" i="7"/>
  <c r="D26" i="7"/>
  <c r="C26" i="7"/>
  <c r="K24" i="7"/>
  <c r="K23" i="7" s="1"/>
  <c r="J24" i="7"/>
  <c r="J23" i="7" s="1"/>
  <c r="I24" i="7"/>
  <c r="I23" i="7" s="1"/>
  <c r="H23" i="7"/>
  <c r="G23" i="7"/>
  <c r="F23" i="7"/>
  <c r="E23" i="7"/>
  <c r="D23" i="7"/>
  <c r="C23" i="7"/>
  <c r="K21" i="7"/>
  <c r="K20" i="7" s="1"/>
  <c r="J21" i="7"/>
  <c r="J20" i="7" s="1"/>
  <c r="I21" i="7"/>
  <c r="I20" i="7" s="1"/>
  <c r="H20" i="7"/>
  <c r="G20" i="7"/>
  <c r="F20" i="7"/>
  <c r="E20" i="7"/>
  <c r="D20" i="7"/>
  <c r="C20" i="7"/>
  <c r="K18" i="7"/>
  <c r="J18" i="7"/>
  <c r="I18" i="7"/>
  <c r="K17" i="7"/>
  <c r="J17" i="7"/>
  <c r="I17" i="7"/>
  <c r="H16" i="7"/>
  <c r="G16" i="7"/>
  <c r="F16" i="7"/>
  <c r="E16" i="7"/>
  <c r="D16" i="7"/>
  <c r="C16" i="7"/>
  <c r="D76" i="5"/>
  <c r="E76" i="5"/>
  <c r="J76" i="5"/>
  <c r="K76" i="5"/>
  <c r="G125" i="5"/>
  <c r="H125" i="5"/>
  <c r="F125" i="5"/>
  <c r="G175" i="5"/>
  <c r="H175" i="5"/>
  <c r="F175" i="5"/>
  <c r="G181" i="5"/>
  <c r="H181" i="5"/>
  <c r="F181" i="5"/>
  <c r="G143" i="5"/>
  <c r="H143" i="5"/>
  <c r="F143" i="5"/>
  <c r="G142" i="5"/>
  <c r="H142" i="5"/>
  <c r="F142" i="5"/>
  <c r="K169" i="5"/>
  <c r="J169" i="5"/>
  <c r="I169" i="5"/>
  <c r="E169" i="5"/>
  <c r="D169" i="5"/>
  <c r="C169" i="5"/>
  <c r="G72" i="5"/>
  <c r="H72" i="5"/>
  <c r="F72" i="5"/>
  <c r="G78" i="5"/>
  <c r="H78" i="5"/>
  <c r="F78" i="5"/>
  <c r="G183" i="5"/>
  <c r="H183" i="5"/>
  <c r="F183" i="5"/>
  <c r="G137" i="5"/>
  <c r="H137" i="5"/>
  <c r="F137" i="5"/>
  <c r="G178" i="5"/>
  <c r="H178" i="5"/>
  <c r="F178" i="5"/>
  <c r="G73" i="5"/>
  <c r="H73" i="5"/>
  <c r="F73" i="5"/>
  <c r="G136" i="5"/>
  <c r="H136" i="5"/>
  <c r="F136" i="5"/>
  <c r="G114" i="5"/>
  <c r="H114" i="5"/>
  <c r="F114" i="5"/>
  <c r="G135" i="5"/>
  <c r="H135" i="5"/>
  <c r="F135" i="5"/>
  <c r="G107" i="5"/>
  <c r="H107" i="5"/>
  <c r="F107" i="5"/>
  <c r="G105" i="5"/>
  <c r="H105" i="5"/>
  <c r="F105" i="5"/>
  <c r="G106" i="5"/>
  <c r="H106" i="5"/>
  <c r="F106" i="5"/>
  <c r="G130" i="5"/>
  <c r="H130" i="5"/>
  <c r="F130" i="5"/>
  <c r="H119" i="5"/>
  <c r="G119" i="5"/>
  <c r="F119" i="5"/>
  <c r="G94" i="5"/>
  <c r="H94" i="5"/>
  <c r="F94" i="5"/>
  <c r="G110" i="5"/>
  <c r="H110" i="5"/>
  <c r="F110" i="5"/>
  <c r="G109" i="5"/>
  <c r="H109" i="5"/>
  <c r="F109" i="5"/>
  <c r="G84" i="5"/>
  <c r="H84" i="5"/>
  <c r="F84" i="5"/>
  <c r="G132" i="5"/>
  <c r="H132" i="5"/>
  <c r="F132" i="5"/>
  <c r="G89" i="5"/>
  <c r="H89" i="5"/>
  <c r="F89" i="5"/>
  <c r="G141" i="5"/>
  <c r="H141" i="5"/>
  <c r="F141" i="5"/>
  <c r="AC145" i="10" l="1"/>
  <c r="AC146" i="10" s="1"/>
  <c r="M57" i="10"/>
  <c r="O57" i="10"/>
  <c r="X23" i="10"/>
  <c r="Z24" i="10"/>
  <c r="Z23" i="10" s="1"/>
  <c r="K44" i="10"/>
  <c r="M45" i="10"/>
  <c r="K140" i="10"/>
  <c r="K55" i="10" s="1"/>
  <c r="M141" i="10"/>
  <c r="K26" i="10"/>
  <c r="M27" i="10"/>
  <c r="X44" i="10"/>
  <c r="Z45" i="10"/>
  <c r="Z44" i="10" s="1"/>
  <c r="X121" i="10"/>
  <c r="Z125" i="10"/>
  <c r="Z121" i="10" s="1"/>
  <c r="X26" i="10"/>
  <c r="Z27" i="10"/>
  <c r="Z26" i="10" s="1"/>
  <c r="K23" i="10"/>
  <c r="M24" i="10"/>
  <c r="I38" i="10"/>
  <c r="I21" i="10" s="1"/>
  <c r="I145" i="10" s="1"/>
  <c r="K39" i="10"/>
  <c r="I76" i="7"/>
  <c r="AD146" i="10"/>
  <c r="AC147" i="10"/>
  <c r="X87" i="10"/>
  <c r="V62" i="10"/>
  <c r="AI35" i="10"/>
  <c r="AI34" i="10" s="1"/>
  <c r="AG34" i="10"/>
  <c r="G145" i="10"/>
  <c r="I147" i="10" s="1"/>
  <c r="AE147" i="10"/>
  <c r="AI87" i="10"/>
  <c r="AI62" i="10" s="1"/>
  <c r="AI57" i="10" s="1"/>
  <c r="AI55" i="10" s="1"/>
  <c r="AG62" i="10"/>
  <c r="AG57" i="10" s="1"/>
  <c r="AG55" i="10" s="1"/>
  <c r="V38" i="10"/>
  <c r="X39" i="10"/>
  <c r="T21" i="10"/>
  <c r="T17" i="10" s="1"/>
  <c r="V34" i="10"/>
  <c r="X35" i="10"/>
  <c r="AI39" i="10"/>
  <c r="AI38" i="10" s="1"/>
  <c r="AG38" i="10"/>
  <c r="AE21" i="10"/>
  <c r="E146" i="10"/>
  <c r="F14" i="7"/>
  <c r="K31" i="7"/>
  <c r="K36" i="7"/>
  <c r="K70" i="7"/>
  <c r="I36" i="7"/>
  <c r="J52" i="7"/>
  <c r="I62" i="7"/>
  <c r="I70" i="7"/>
  <c r="H71" i="7"/>
  <c r="C76" i="7"/>
  <c r="C70" i="7" s="1"/>
  <c r="C68" i="7" s="1"/>
  <c r="F145" i="7"/>
  <c r="J70" i="7"/>
  <c r="K68" i="7"/>
  <c r="F169" i="7"/>
  <c r="K52" i="7"/>
  <c r="D70" i="7"/>
  <c r="K16" i="7"/>
  <c r="J36" i="7"/>
  <c r="J40" i="7"/>
  <c r="J47" i="7"/>
  <c r="I26" i="7"/>
  <c r="E14" i="7"/>
  <c r="J16" i="7"/>
  <c r="J26" i="7"/>
  <c r="I47" i="7"/>
  <c r="E70" i="7"/>
  <c r="E68" i="7" s="1"/>
  <c r="H145" i="7"/>
  <c r="I16" i="7"/>
  <c r="K26" i="7"/>
  <c r="H76" i="7"/>
  <c r="F71" i="7"/>
  <c r="H169" i="7"/>
  <c r="J31" i="7"/>
  <c r="K40" i="7"/>
  <c r="J62" i="7"/>
  <c r="C14" i="7"/>
  <c r="G76" i="7"/>
  <c r="H14" i="7"/>
  <c r="I31" i="7"/>
  <c r="I40" i="7"/>
  <c r="I52" i="7"/>
  <c r="K62" i="7"/>
  <c r="G169" i="7"/>
  <c r="D14" i="7"/>
  <c r="D68" i="7"/>
  <c r="K47" i="7"/>
  <c r="G71" i="7"/>
  <c r="G14" i="7"/>
  <c r="G145" i="7"/>
  <c r="F76" i="7"/>
  <c r="F70" i="7" s="1"/>
  <c r="F68" i="7" s="1"/>
  <c r="I68" i="7"/>
  <c r="J68" i="7"/>
  <c r="F193" i="7" l="1"/>
  <c r="M23" i="10"/>
  <c r="O24" i="10"/>
  <c r="O23" i="10" s="1"/>
  <c r="M26" i="10"/>
  <c r="O27" i="10"/>
  <c r="O26" i="10" s="1"/>
  <c r="M140" i="10"/>
  <c r="M55" i="10" s="1"/>
  <c r="O141" i="10"/>
  <c r="O140" i="10" s="1"/>
  <c r="M44" i="10"/>
  <c r="O45" i="10"/>
  <c r="O44" i="10" s="1"/>
  <c r="V21" i="10"/>
  <c r="O55" i="10"/>
  <c r="X62" i="10"/>
  <c r="Z87" i="10"/>
  <c r="Z62" i="10" s="1"/>
  <c r="X34" i="10"/>
  <c r="Z35" i="10"/>
  <c r="Z34" i="10" s="1"/>
  <c r="K38" i="10"/>
  <c r="K21" i="10" s="1"/>
  <c r="K145" i="10" s="1"/>
  <c r="K146" i="10" s="1"/>
  <c r="M39" i="10"/>
  <c r="I17" i="10"/>
  <c r="X38" i="10"/>
  <c r="X21" i="10" s="1"/>
  <c r="Z39" i="10"/>
  <c r="Z38" i="10" s="1"/>
  <c r="AI21" i="10"/>
  <c r="AI145" i="10" s="1"/>
  <c r="AG21" i="10"/>
  <c r="AI17" i="10" s="1"/>
  <c r="K147" i="10"/>
  <c r="E193" i="7"/>
  <c r="G146" i="10"/>
  <c r="V17" i="10"/>
  <c r="AE17" i="10"/>
  <c r="AE145" i="10"/>
  <c r="I146" i="10"/>
  <c r="C193" i="7"/>
  <c r="J14" i="7"/>
  <c r="J193" i="7" s="1"/>
  <c r="K14" i="7"/>
  <c r="K193" i="7" s="1"/>
  <c r="I14" i="7"/>
  <c r="I193" i="7" s="1"/>
  <c r="G70" i="7"/>
  <c r="G68" i="7" s="1"/>
  <c r="G193" i="7" s="1"/>
  <c r="D193" i="7"/>
  <c r="H70" i="7"/>
  <c r="H68" i="7" s="1"/>
  <c r="H193" i="7" s="1"/>
  <c r="G154" i="5"/>
  <c r="H154" i="5"/>
  <c r="F154" i="5"/>
  <c r="G167" i="5"/>
  <c r="H167" i="5"/>
  <c r="F167" i="5"/>
  <c r="G74" i="5"/>
  <c r="H74" i="5"/>
  <c r="F74" i="5"/>
  <c r="G140" i="5"/>
  <c r="H140" i="5"/>
  <c r="F140" i="5"/>
  <c r="G148" i="5"/>
  <c r="H148" i="5"/>
  <c r="F148" i="5"/>
  <c r="G180" i="5"/>
  <c r="H180" i="5"/>
  <c r="F180" i="5"/>
  <c r="G176" i="5"/>
  <c r="H176" i="5"/>
  <c r="F176" i="5"/>
  <c r="G122" i="5"/>
  <c r="H122" i="5"/>
  <c r="F122" i="5"/>
  <c r="G124" i="5"/>
  <c r="H124" i="5"/>
  <c r="F124" i="5"/>
  <c r="G123" i="5"/>
  <c r="H123" i="5"/>
  <c r="F123" i="5"/>
  <c r="G139" i="5"/>
  <c r="H139" i="5"/>
  <c r="F139" i="5"/>
  <c r="G133" i="5"/>
  <c r="H133" i="5"/>
  <c r="G77" i="5"/>
  <c r="H77" i="5"/>
  <c r="F77" i="5"/>
  <c r="G108" i="5"/>
  <c r="H108" i="5"/>
  <c r="F108" i="5"/>
  <c r="G164" i="5"/>
  <c r="H164" i="5"/>
  <c r="F164" i="5"/>
  <c r="G111" i="5"/>
  <c r="H111" i="5"/>
  <c r="F111" i="5"/>
  <c r="G177" i="5"/>
  <c r="H177" i="5"/>
  <c r="F177" i="5"/>
  <c r="G99" i="5"/>
  <c r="H99" i="5"/>
  <c r="F99" i="5"/>
  <c r="G96" i="5"/>
  <c r="H96" i="5"/>
  <c r="F96" i="5"/>
  <c r="G93" i="5"/>
  <c r="H93" i="5"/>
  <c r="F93" i="5"/>
  <c r="G95" i="5"/>
  <c r="H95" i="5"/>
  <c r="F95" i="5"/>
  <c r="G91" i="5"/>
  <c r="H91" i="5"/>
  <c r="F91" i="5"/>
  <c r="G162" i="5"/>
  <c r="H162" i="5"/>
  <c r="F162" i="5"/>
  <c r="G163" i="5"/>
  <c r="H163" i="5"/>
  <c r="F163" i="5"/>
  <c r="G161" i="5"/>
  <c r="H161" i="5"/>
  <c r="F161" i="5"/>
  <c r="G104" i="5"/>
  <c r="H104" i="5"/>
  <c r="F104" i="5"/>
  <c r="G113" i="5"/>
  <c r="H113" i="5"/>
  <c r="F113" i="5"/>
  <c r="G103" i="5"/>
  <c r="H103" i="5"/>
  <c r="F103" i="5"/>
  <c r="G102" i="5"/>
  <c r="H102" i="5"/>
  <c r="F102" i="5"/>
  <c r="G182" i="5"/>
  <c r="H182" i="5"/>
  <c r="F182" i="5"/>
  <c r="G171" i="5"/>
  <c r="H171" i="5"/>
  <c r="F171" i="5"/>
  <c r="G174" i="5"/>
  <c r="H174" i="5"/>
  <c r="F174" i="5"/>
  <c r="G97" i="5"/>
  <c r="H97" i="5"/>
  <c r="F97" i="5"/>
  <c r="G173" i="5"/>
  <c r="H173" i="5"/>
  <c r="F173" i="5"/>
  <c r="G172" i="5"/>
  <c r="H172" i="5"/>
  <c r="F172" i="5"/>
  <c r="G92" i="5"/>
  <c r="H92" i="5"/>
  <c r="F92" i="5"/>
  <c r="G131" i="5"/>
  <c r="H131" i="5"/>
  <c r="F131" i="5"/>
  <c r="G138" i="5"/>
  <c r="H138" i="5"/>
  <c r="F138" i="5"/>
  <c r="K17" i="10" l="1"/>
  <c r="Z21" i="10"/>
  <c r="Z17" i="10" s="1"/>
  <c r="X17" i="10"/>
  <c r="M38" i="10"/>
  <c r="M21" i="10" s="1"/>
  <c r="M145" i="10" s="1"/>
  <c r="O39" i="10"/>
  <c r="O38" i="10" s="1"/>
  <c r="O21" i="10" s="1"/>
  <c r="O145" i="10" s="1"/>
  <c r="AG17" i="10"/>
  <c r="AG145" i="10"/>
  <c r="AG146" i="10" s="1"/>
  <c r="AF146" i="10"/>
  <c r="AE146" i="10"/>
  <c r="AG147" i="10"/>
  <c r="G88" i="5"/>
  <c r="H88" i="5"/>
  <c r="F88" i="5"/>
  <c r="G127" i="5"/>
  <c r="H127" i="5"/>
  <c r="F127" i="5"/>
  <c r="F90" i="5"/>
  <c r="G166" i="5"/>
  <c r="H166" i="5"/>
  <c r="F166" i="5"/>
  <c r="G98" i="5"/>
  <c r="H98" i="5"/>
  <c r="F98" i="5"/>
  <c r="G101" i="5"/>
  <c r="H101" i="5"/>
  <c r="F101" i="5"/>
  <c r="G100" i="5"/>
  <c r="H100" i="5"/>
  <c r="F100" i="5"/>
  <c r="G165" i="5"/>
  <c r="H165" i="5"/>
  <c r="F165" i="5"/>
  <c r="G126" i="5"/>
  <c r="H126" i="5"/>
  <c r="F126" i="5"/>
  <c r="G129" i="5"/>
  <c r="H129" i="5"/>
  <c r="F129" i="5"/>
  <c r="G112" i="5"/>
  <c r="H112" i="5"/>
  <c r="F112" i="5"/>
  <c r="G152" i="5"/>
  <c r="H152" i="5"/>
  <c r="F152" i="5"/>
  <c r="G115" i="5"/>
  <c r="H115" i="5"/>
  <c r="F115" i="5"/>
  <c r="G87" i="5"/>
  <c r="H87" i="5"/>
  <c r="F87" i="5"/>
  <c r="G118" i="5"/>
  <c r="H118" i="5"/>
  <c r="F118" i="5"/>
  <c r="G116" i="5"/>
  <c r="H116" i="5"/>
  <c r="F116" i="5"/>
  <c r="G134" i="5"/>
  <c r="H134" i="5"/>
  <c r="F134" i="5"/>
  <c r="G81" i="5"/>
  <c r="H81" i="5"/>
  <c r="F81" i="5"/>
  <c r="G128" i="5"/>
  <c r="H128" i="5"/>
  <c r="F128" i="5"/>
  <c r="G121" i="5"/>
  <c r="H121" i="5"/>
  <c r="F121" i="5"/>
  <c r="G117" i="5"/>
  <c r="H117" i="5"/>
  <c r="F117" i="5"/>
  <c r="G120" i="5"/>
  <c r="H120" i="5"/>
  <c r="F120" i="5"/>
  <c r="G85" i="5"/>
  <c r="H85" i="5"/>
  <c r="F85" i="5"/>
  <c r="G83" i="5"/>
  <c r="H83" i="5"/>
  <c r="F83" i="5"/>
  <c r="G80" i="5"/>
  <c r="H80" i="5"/>
  <c r="F80" i="5"/>
  <c r="G79" i="5"/>
  <c r="H79" i="5"/>
  <c r="I79" i="5"/>
  <c r="I76" i="5" s="1"/>
  <c r="G86" i="5"/>
  <c r="H86" i="5"/>
  <c r="F86" i="5"/>
  <c r="G82" i="5"/>
  <c r="H82" i="5"/>
  <c r="F82" i="5"/>
  <c r="G150" i="5"/>
  <c r="H150" i="5"/>
  <c r="F150" i="5"/>
  <c r="G147" i="5"/>
  <c r="H147" i="5"/>
  <c r="F147" i="5"/>
  <c r="G149" i="5"/>
  <c r="H149" i="5"/>
  <c r="F149" i="5"/>
  <c r="G179" i="5"/>
  <c r="H179" i="5"/>
  <c r="H169" i="5" s="1"/>
  <c r="F179" i="5"/>
  <c r="G157" i="5"/>
  <c r="H157" i="5"/>
  <c r="F157" i="5"/>
  <c r="G151" i="5"/>
  <c r="H151" i="5"/>
  <c r="F151" i="5"/>
  <c r="G159" i="5"/>
  <c r="H159" i="5"/>
  <c r="F159" i="5"/>
  <c r="G158" i="5"/>
  <c r="H158" i="5"/>
  <c r="F158" i="5"/>
  <c r="G160" i="5"/>
  <c r="H160" i="5"/>
  <c r="F160" i="5"/>
  <c r="G156" i="5"/>
  <c r="H156" i="5"/>
  <c r="F156" i="5"/>
  <c r="G153" i="5"/>
  <c r="H153" i="5"/>
  <c r="F153" i="5"/>
  <c r="G155" i="5"/>
  <c r="H155" i="5"/>
  <c r="F155" i="5"/>
  <c r="G146" i="5"/>
  <c r="H146" i="5"/>
  <c r="F146" i="5"/>
  <c r="G170" i="5"/>
  <c r="F170" i="5"/>
  <c r="K191" i="5"/>
  <c r="K190" i="5" s="1"/>
  <c r="K189" i="5" s="1"/>
  <c r="J191" i="5"/>
  <c r="J190" i="5" s="1"/>
  <c r="J189" i="5" s="1"/>
  <c r="I191" i="5"/>
  <c r="I190" i="5" s="1"/>
  <c r="I189" i="5" s="1"/>
  <c r="K187" i="5"/>
  <c r="K186" i="5" s="1"/>
  <c r="K185" i="5" s="1"/>
  <c r="J187" i="5"/>
  <c r="I187" i="5"/>
  <c r="J145" i="5"/>
  <c r="I71" i="5"/>
  <c r="K66" i="5"/>
  <c r="J66" i="5"/>
  <c r="I66" i="5"/>
  <c r="K65" i="5"/>
  <c r="J65" i="5"/>
  <c r="I65" i="5"/>
  <c r="K64" i="5"/>
  <c r="J64" i="5"/>
  <c r="I64" i="5"/>
  <c r="K63" i="5"/>
  <c r="J63" i="5"/>
  <c r="I63" i="5"/>
  <c r="K60" i="5"/>
  <c r="K59" i="5" s="1"/>
  <c r="J60" i="5"/>
  <c r="J59" i="5" s="1"/>
  <c r="I60" i="5"/>
  <c r="I59" i="5" s="1"/>
  <c r="K57" i="5"/>
  <c r="K56" i="5" s="1"/>
  <c r="J57" i="5"/>
  <c r="J56" i="5" s="1"/>
  <c r="I57" i="5"/>
  <c r="I56" i="5" s="1"/>
  <c r="K54" i="5"/>
  <c r="J54" i="5"/>
  <c r="I54" i="5"/>
  <c r="K53" i="5"/>
  <c r="J53" i="5"/>
  <c r="I53" i="5"/>
  <c r="K50" i="5"/>
  <c r="J50" i="5"/>
  <c r="I50" i="5"/>
  <c r="K49" i="5"/>
  <c r="J49" i="5"/>
  <c r="I49" i="5"/>
  <c r="K48" i="5"/>
  <c r="J48" i="5"/>
  <c r="I48" i="5"/>
  <c r="K45" i="5"/>
  <c r="J45" i="5"/>
  <c r="I45" i="5"/>
  <c r="K44" i="5"/>
  <c r="J44" i="5"/>
  <c r="I44" i="5"/>
  <c r="K43" i="5"/>
  <c r="J43" i="5"/>
  <c r="I43" i="5"/>
  <c r="K42" i="5"/>
  <c r="J42" i="5"/>
  <c r="I42" i="5"/>
  <c r="K41" i="5"/>
  <c r="J41" i="5"/>
  <c r="I41" i="5"/>
  <c r="K38" i="5"/>
  <c r="J38" i="5"/>
  <c r="I38" i="5"/>
  <c r="K37" i="5"/>
  <c r="J37" i="5"/>
  <c r="I37" i="5"/>
  <c r="K34" i="5"/>
  <c r="J34" i="5"/>
  <c r="I34" i="5"/>
  <c r="K33" i="5"/>
  <c r="J33" i="5"/>
  <c r="I33" i="5"/>
  <c r="K32" i="5"/>
  <c r="J32" i="5"/>
  <c r="I32" i="5"/>
  <c r="K29" i="5"/>
  <c r="J29" i="5"/>
  <c r="I29" i="5"/>
  <c r="K28" i="5"/>
  <c r="J28" i="5"/>
  <c r="I28" i="5"/>
  <c r="K27" i="5"/>
  <c r="J27" i="5"/>
  <c r="I27" i="5"/>
  <c r="K24" i="5"/>
  <c r="K23" i="5" s="1"/>
  <c r="J24" i="5"/>
  <c r="J23" i="5" s="1"/>
  <c r="I24" i="5"/>
  <c r="I23" i="5" s="1"/>
  <c r="K21" i="5"/>
  <c r="K20" i="5" s="1"/>
  <c r="J21" i="5"/>
  <c r="J20" i="5" s="1"/>
  <c r="I21" i="5"/>
  <c r="I20" i="5" s="1"/>
  <c r="K18" i="5"/>
  <c r="J18" i="5"/>
  <c r="I18" i="5"/>
  <c r="K17" i="5"/>
  <c r="J17" i="5"/>
  <c r="I17" i="5"/>
  <c r="J186" i="5"/>
  <c r="J185" i="5" s="1"/>
  <c r="I186" i="5"/>
  <c r="I185" i="5" s="1"/>
  <c r="K145" i="5"/>
  <c r="K71" i="5"/>
  <c r="H190" i="5"/>
  <c r="H189" i="5" s="1"/>
  <c r="G190" i="5"/>
  <c r="G189" i="5" s="1"/>
  <c r="F190" i="5"/>
  <c r="F189" i="5" s="1"/>
  <c r="H186" i="5"/>
  <c r="H185" i="5" s="1"/>
  <c r="G186" i="5"/>
  <c r="G185" i="5" s="1"/>
  <c r="F186" i="5"/>
  <c r="F185" i="5" s="1"/>
  <c r="H71" i="5"/>
  <c r="G71" i="5"/>
  <c r="F71" i="5"/>
  <c r="H62" i="5"/>
  <c r="G62" i="5"/>
  <c r="F62" i="5"/>
  <c r="H59" i="5"/>
  <c r="G59" i="5"/>
  <c r="F59" i="5"/>
  <c r="H56" i="5"/>
  <c r="G56" i="5"/>
  <c r="F56" i="5"/>
  <c r="H52" i="5"/>
  <c r="G52" i="5"/>
  <c r="F52" i="5"/>
  <c r="H47" i="5"/>
  <c r="G47" i="5"/>
  <c r="F47" i="5"/>
  <c r="H40" i="5"/>
  <c r="G40" i="5"/>
  <c r="F40" i="5"/>
  <c r="H36" i="5"/>
  <c r="G36" i="5"/>
  <c r="F36" i="5"/>
  <c r="H31" i="5"/>
  <c r="G31" i="5"/>
  <c r="F31" i="5"/>
  <c r="H26" i="5"/>
  <c r="G26" i="5"/>
  <c r="F26" i="5"/>
  <c r="H23" i="5"/>
  <c r="G23" i="5"/>
  <c r="F23" i="5"/>
  <c r="H20" i="5"/>
  <c r="G20" i="5"/>
  <c r="F20" i="5"/>
  <c r="H16" i="5"/>
  <c r="G16" i="5"/>
  <c r="F16" i="5"/>
  <c r="E190" i="5"/>
  <c r="E189" i="5" s="1"/>
  <c r="D190" i="5"/>
  <c r="D189" i="5" s="1"/>
  <c r="C190" i="5"/>
  <c r="C189" i="5" s="1"/>
  <c r="E186" i="5"/>
  <c r="E185" i="5" s="1"/>
  <c r="D186" i="5"/>
  <c r="D185" i="5" s="1"/>
  <c r="C186" i="5"/>
  <c r="C185" i="5" s="1"/>
  <c r="E62" i="5"/>
  <c r="D62" i="5"/>
  <c r="C62" i="5"/>
  <c r="E59" i="5"/>
  <c r="D59" i="5"/>
  <c r="C59" i="5"/>
  <c r="D56" i="5"/>
  <c r="C56" i="5"/>
  <c r="E56" i="5"/>
  <c r="E52" i="5"/>
  <c r="D52" i="5"/>
  <c r="C52" i="5"/>
  <c r="E47" i="5"/>
  <c r="D47" i="5"/>
  <c r="C47" i="5"/>
  <c r="E40" i="5"/>
  <c r="D40" i="5"/>
  <c r="C40" i="5"/>
  <c r="E36" i="5"/>
  <c r="D36" i="5"/>
  <c r="C36" i="5"/>
  <c r="E31" i="5"/>
  <c r="D31" i="5"/>
  <c r="C31" i="5"/>
  <c r="E26" i="5"/>
  <c r="D26" i="5"/>
  <c r="C26" i="5"/>
  <c r="E23" i="5"/>
  <c r="D23" i="5"/>
  <c r="C23" i="5"/>
  <c r="E20" i="5"/>
  <c r="D20" i="5"/>
  <c r="C20" i="5"/>
  <c r="E16" i="5"/>
  <c r="D16" i="5"/>
  <c r="C16" i="5"/>
  <c r="L193" i="5"/>
  <c r="M17" i="10" l="1"/>
  <c r="O146" i="10"/>
  <c r="AI146" i="10"/>
  <c r="M146" i="10"/>
  <c r="O17" i="10"/>
  <c r="AI147" i="10"/>
  <c r="AH146" i="10"/>
  <c r="G76" i="5"/>
  <c r="H76" i="5"/>
  <c r="G169" i="5"/>
  <c r="F169" i="5"/>
  <c r="F79" i="5"/>
  <c r="K16" i="5"/>
  <c r="J16" i="5"/>
  <c r="K36" i="5"/>
  <c r="I52" i="5"/>
  <c r="I16" i="5"/>
  <c r="J26" i="5"/>
  <c r="K31" i="5"/>
  <c r="J47" i="5"/>
  <c r="K52" i="5"/>
  <c r="I26" i="5"/>
  <c r="J31" i="5"/>
  <c r="I31" i="5"/>
  <c r="J52" i="5"/>
  <c r="I47" i="5"/>
  <c r="I40" i="5"/>
  <c r="J62" i="5"/>
  <c r="K26" i="5"/>
  <c r="I36" i="5"/>
  <c r="K40" i="5"/>
  <c r="J40" i="5"/>
  <c r="K47" i="5"/>
  <c r="J36" i="5"/>
  <c r="J71" i="5"/>
  <c r="G145" i="5"/>
  <c r="H145" i="5"/>
  <c r="I62" i="5"/>
  <c r="K62" i="5"/>
  <c r="G14" i="5"/>
  <c r="F14" i="5"/>
  <c r="H14" i="5"/>
  <c r="D14" i="5"/>
  <c r="E14" i="5"/>
  <c r="C14" i="5"/>
  <c r="K14" i="5" l="1"/>
  <c r="I14" i="5"/>
  <c r="J14" i="5"/>
  <c r="L189" i="5"/>
  <c r="L70" i="5" s="1"/>
  <c r="C133" i="5"/>
  <c r="F133" i="5" l="1"/>
  <c r="F76" i="5" s="1"/>
  <c r="C76" i="5"/>
  <c r="E145" i="5"/>
  <c r="E71" i="5"/>
  <c r="D145" i="5"/>
  <c r="D71" i="5"/>
  <c r="C145" i="5"/>
  <c r="C71" i="5"/>
  <c r="L195" i="5"/>
  <c r="C70" i="5" l="1"/>
  <c r="E70" i="5"/>
  <c r="E68" i="5" s="1"/>
  <c r="E193" i="5" s="1"/>
  <c r="D70" i="5"/>
  <c r="D68" i="5" s="1"/>
  <c r="D193" i="5" s="1"/>
  <c r="C68" i="5" l="1"/>
  <c r="C193" i="5" s="1"/>
  <c r="I145" i="5"/>
  <c r="F145" i="5"/>
  <c r="G70" i="5" l="1"/>
  <c r="G68" i="5" s="1"/>
  <c r="G193" i="5" s="1"/>
  <c r="J70" i="5"/>
  <c r="J68" i="5" s="1"/>
  <c r="J193" i="5" s="1"/>
  <c r="H70" i="5" l="1"/>
  <c r="H68" i="5" s="1"/>
  <c r="H193" i="5" s="1"/>
  <c r="K70" i="5"/>
  <c r="K68" i="5" s="1"/>
  <c r="K193" i="5" s="1"/>
  <c r="I70" i="5"/>
  <c r="I68" i="5" s="1"/>
  <c r="I193" i="5" s="1"/>
  <c r="F70" i="5"/>
  <c r="F68" i="5" s="1"/>
  <c r="F193" i="5" s="1"/>
  <c r="Q57" i="10"/>
  <c r="Q55" i="10" s="1"/>
  <c r="Q145" i="10" s="1"/>
  <c r="R147" i="10" s="1"/>
  <c r="R58" i="10"/>
  <c r="R57" i="10" l="1"/>
  <c r="R55" i="10" s="1"/>
  <c r="R145" i="10" s="1"/>
  <c r="T147" i="10" s="1"/>
  <c r="T58" i="10"/>
  <c r="T57" i="10" l="1"/>
  <c r="T55" i="10" s="1"/>
  <c r="T145" i="10" s="1"/>
  <c r="V147" i="10" s="1"/>
  <c r="V58" i="10"/>
  <c r="X58" i="10" l="1"/>
  <c r="V57" i="10"/>
  <c r="V55" i="10" s="1"/>
  <c r="V145" i="10" s="1"/>
  <c r="X57" i="10" l="1"/>
  <c r="X55" i="10" s="1"/>
  <c r="X145" i="10" s="1"/>
  <c r="X146" i="10" s="1"/>
  <c r="Z58" i="10"/>
  <c r="Z57" i="10" s="1"/>
  <c r="Z55" i="10" s="1"/>
  <c r="Z145" i="10" s="1"/>
  <c r="X147" i="10"/>
  <c r="V146" i="10"/>
  <c r="AA146" i="10" l="1"/>
  <c r="AB146" i="10"/>
  <c r="Z146" i="10"/>
  <c r="Z147" i="10"/>
</calcChain>
</file>

<file path=xl/sharedStrings.xml><?xml version="1.0" encoding="utf-8"?>
<sst xmlns="http://schemas.openxmlformats.org/spreadsheetml/2006/main" count="925" uniqueCount="464">
  <si>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</si>
  <si>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</si>
  <si>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</si>
  <si>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</si>
  <si>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</si>
  <si>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</si>
  <si>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</si>
  <si>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</si>
  <si>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</si>
  <si>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</si>
  <si>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</si>
  <si>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</si>
  <si>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</si>
  <si>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</si>
  <si>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</si>
  <si>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</si>
  <si>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</si>
  <si>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</si>
  <si>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</si>
  <si>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</si>
  <si>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</si>
  <si>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</si>
  <si>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</si>
  <si>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</si>
  <si>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</si>
  <si>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</si>
  <si>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</si>
  <si>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</si>
  <si>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</si>
  <si>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</si>
  <si>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</si>
  <si>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</si>
  <si>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</si>
  <si>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</si>
  <si>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</si>
  <si>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</si>
  <si>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</si>
  <si>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</si>
  <si>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</si>
  <si>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</si>
  <si>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</si>
  <si>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</si>
  <si>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</si>
  <si>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</si>
  <si>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</si>
  <si>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</si>
  <si>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</si>
  <si>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</si>
  <si>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</si>
  <si>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</si>
  <si>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</si>
  <si>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</si>
  <si>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</si>
  <si>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</si>
  <si>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</si>
  <si>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</si>
  <si>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</si>
  <si>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</si>
  <si>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</si>
  <si>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</si>
  <si>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</si>
  <si>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</si>
  <si>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</si>
  <si>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</si>
  <si>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</si>
  <si>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</si>
  <si>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</si>
  <si>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</si>
  <si>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</si>
  <si>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</si>
  <si>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</si>
  <si>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</si>
  <si>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</si>
  <si>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</si>
  <si>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</si>
  <si>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</si>
  <si>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</si>
  <si>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</si>
  <si>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</si>
  <si>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</si>
  <si>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</si>
  <si>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</si>
  <si>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</si>
  <si>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</si>
  <si>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</si>
  <si>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</si>
  <si>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</si>
  <si>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</si>
  <si>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</si>
  <si>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</si>
  <si>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</si>
  <si>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</si>
  <si>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</si>
  <si>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</si>
  <si>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</si>
  <si>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</si>
  <si>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</si>
  <si>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</si>
  <si>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</si>
  <si>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</si>
  <si>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</si>
  <si>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</si>
  <si>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</si>
  <si>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</si>
  <si>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</si>
  <si>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</si>
  <si>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</si>
  <si>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</si>
  <si>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</si>
  <si>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</si>
  <si>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</si>
  <si>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</si>
  <si>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</si>
  <si>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</si>
  <si>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</si>
  <si>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</si>
  <si>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</si>
  <si>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</si>
  <si>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</si>
  <si>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</si>
  <si>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</si>
  <si>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</si>
  <si>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</si>
  <si>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</si>
  <si>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</si>
  <si>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</si>
  <si>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</si>
  <si>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</si>
  <si>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</si>
  <si>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</si>
  <si>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</si>
  <si>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</si>
  <si>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</si>
  <si>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</si>
  <si>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</si>
  <si>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</si>
  <si>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</si>
  <si>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</si>
  <si>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</si>
  <si>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</si>
  <si>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</si>
  <si>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</si>
  <si>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</si>
  <si>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</si>
  <si>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</si>
  <si>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</si>
  <si>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</si>
  <si>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</si>
  <si>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</si>
  <si>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</si>
  <si>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</si>
  <si>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</si>
  <si>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</si>
  <si>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</si>
  <si>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</si>
  <si>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</si>
  <si>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</si>
  <si>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</si>
  <si>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</si>
  <si>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</si>
  <si>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</si>
  <si>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</si>
  <si>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</si>
  <si>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</si>
  <si>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</si>
  <si>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</si>
  <si>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</si>
  <si>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</si>
  <si>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</si>
  <si>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</si>
  <si>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</si>
  <si>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</si>
  <si>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</si>
  <si>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</si>
  <si>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</si>
  <si>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</si>
  <si>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</si>
  <si>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</si>
  <si>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</si>
  <si>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</si>
  <si>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</si>
  <si>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</si>
  <si>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</si>
  <si>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</si>
  <si>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</si>
  <si>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</si>
  <si>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</si>
  <si>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</si>
  <si>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</si>
  <si>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</si>
  <si>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</si>
  <si>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</si>
  <si>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</si>
  <si>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</si>
  <si>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</si>
  <si>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</si>
  <si>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</si>
  <si>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</si>
  <si>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</si>
  <si>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</si>
  <si>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</si>
  <si>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</si>
  <si>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</si>
  <si>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</si>
  <si>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</si>
  <si>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</si>
  <si>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</si>
  <si>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</si>
  <si>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</si>
  <si>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</si>
  <si>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</si>
  <si>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</si>
  <si>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</si>
  <si>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</si>
  <si>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</si>
  <si>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</si>
  <si>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</si>
  <si>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</si>
  <si>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</si>
  <si>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</si>
  <si>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</si>
  <si>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</si>
  <si>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</si>
  <si>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</si>
  <si>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</si>
  <si>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</si>
  <si>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</si>
  <si>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</si>
  <si>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</si>
  <si>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</si>
  <si>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</si>
  <si>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</si>
  <si>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</si>
  <si>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</si>
  <si>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</si>
  <si>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</si>
  <si>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</si>
  <si>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</si>
  <si>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</si>
  <si>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</si>
  <si>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</si>
  <si>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</si>
  <si>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</si>
  <si>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</si>
  <si>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</si>
  <si>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</si>
  <si>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</si>
  <si>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</si>
  <si>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</si>
  <si>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</si>
  <si>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</si>
  <si>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</si>
  <si>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</si>
  <si>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</si>
  <si>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</si>
  <si>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</si>
  <si>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</si>
  <si>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</si>
  <si>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</si>
  <si>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</si>
  <si>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</si>
  <si>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</si>
  <si>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</si>
  <si>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</si>
  <si>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</si>
  <si>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</si>
  <si>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</si>
  <si>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</si>
  <si>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</si>
  <si>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</si>
  <si>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</si>
  <si>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</si>
  <si>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</si>
  <si>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</si>
  <si>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</si>
  <si>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</si>
  <si>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</si>
  <si>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</si>
  <si>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</si>
  <si>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</si>
  <si>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</si>
  <si>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</si>
  <si>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</si>
  <si>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</si>
  <si>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</si>
  <si>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</si>
  <si>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</si>
  <si>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</si>
  <si>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</si>
  <si>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</si>
  <si>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</si>
  <si>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</si>
  <si>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</si>
  <si>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</si>
  <si>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</si>
  <si>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</si>
  <si>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</si>
  <si>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</si>
  <si>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</si>
  <si>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</si>
  <si>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</si>
  <si>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</si>
  <si>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</si>
  <si>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</si>
  <si>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</si>
  <si>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</si>
  <si>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</si>
  <si>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</si>
  <si>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</si>
  <si>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</si>
  <si>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</si>
  <si>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</si>
  <si>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</si>
  <si>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</si>
  <si>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</si>
  <si>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</si>
  <si>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</si>
  <si>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</si>
  <si>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</si>
  <si>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</si>
  <si>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</si>
  <si>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</si>
  <si>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</si>
  <si>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</si>
  <si>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</si>
  <si>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</si>
  <si>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</si>
  <si>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</si>
  <si>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</si>
  <si>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</si>
  <si>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</si>
  <si>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</si>
  <si>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</si>
  <si>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</si>
  <si>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</si>
  <si>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</si>
  <si>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</si>
  <si>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</si>
  <si>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</si>
  <si>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</si>
  <si>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</si>
  <si>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</si>
  <si>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</si>
  <si>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</si>
  <si>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</si>
  <si>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</si>
  <si>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</si>
  <si>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</si>
  <si>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</si>
  <si>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</si>
  <si>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</si>
  <si>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</si>
  <si>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</si>
  <si>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 xml:space="preserve">Дотации на выравнивание бюджетной обеспеченности муниципальных районов </t>
  </si>
  <si>
    <t>2 02 15001 05 0000 150</t>
  </si>
  <si>
    <t>2 02 20077 05 0000 150</t>
  </si>
  <si>
    <t>2 02 20216 05 0000 150</t>
  </si>
  <si>
    <t>2 02 25304 05 0000 150</t>
  </si>
  <si>
    <t>2 02 29999 05 0000 150</t>
  </si>
  <si>
    <t>2 02 30024 05 0000 150</t>
  </si>
  <si>
    <t>2 02 30029 05 0000 150</t>
  </si>
  <si>
    <t>2 02 35082 05 0000 150</t>
  </si>
  <si>
    <t>2 02 35118 00 0000 150</t>
  </si>
  <si>
    <t>2 02 35120 05 0000 150</t>
  </si>
  <si>
    <t>2 02 39998 05 0000 150</t>
  </si>
  <si>
    <t>2 02 49999 05 0000 150</t>
  </si>
  <si>
    <t>2 07 002000 05 0000 150</t>
  </si>
  <si>
    <t xml:space="preserve">2 02 39999 05 0000 150         </t>
  </si>
  <si>
    <t>2 02 35303 05 0000 150</t>
  </si>
  <si>
    <t>2 02 20299 05 0000 150</t>
  </si>
  <si>
    <t>2 0249999 05 0000 150</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</si>
  <si>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Фонда реформирования ЖКХ</t>
  </si>
  <si>
    <t>Субсидии бюджетам МО на софинансирование капитальных вложений в объекты муниципальной собственности: АП "Переселение граждан из аварийного жилищного фонда на 2019 – 2025 годы" за счет средств областного бюджета</t>
  </si>
  <si>
    <t>Субсидии бюджетам МО на софинансирование капитальных вложений в объекты муниципальной собственности: ГП "Культура Русского Севера"</t>
  </si>
  <si>
    <t>Субсидии бюджетам МО на софинансирование дорожной деятельности в отношении автомобильных дорог общего пользования местного значения, капитального ремонта и ремонта дворовых территорий многоквартирных домов, проездов к дворовым территориям многоквартирных домов населенных пунктов,осуществляемых за счет бюджетных ассигнований муниципальных дорожных фондов</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</si>
  <si>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поступивших от государственной корпорации - Фонда содействия реформированию ЖКХ</t>
  </si>
  <si>
    <t>Субсидии бюджетам МО на выплату возмещения собственникам за изымаемые жилые помещения, приобретение жилых помещений в целях дальнейшего предоставления их гражданам, переселяемым из многоквартирных домов, признанных аварийными до 1 января 2017 года в связи с физическим износом и подлежащих сносу или реконструкции, за счет средств бюджетов субьектов РФ</t>
  </si>
  <si>
    <t>Субсидии бюджетам МО на организацию бесплатного горячего питания обучающихся, получающих начальное общее образование</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</si>
  <si>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</si>
  <si>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</si>
  <si>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МО на обеспечение учреждений культуры  автотранспортом для обслуживания населения</t>
  </si>
  <si>
    <t>2 02 25519 05 0000 150</t>
  </si>
  <si>
    <t>Субсидии бюджетам МО на развитие сети учреждений культурно-досугового типа</t>
  </si>
  <si>
    <t>Субсидии бюджетам МО на реконструкцию и капитальный ремонт муниципальных музеев</t>
  </si>
  <si>
    <t>Субсидии бюджетам МО на создание условий для обеспечения поселений и жителей городских округов услугами торговли .</t>
  </si>
  <si>
    <t xml:space="preserve">Субсидии бюджетам МО на комплектование книжных фондов библиотек муниципальных образований Архангельской области и подписку на периодическую печать </t>
  </si>
  <si>
    <t>Субсидии бюджетам МО АО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t>
  </si>
  <si>
    <t>Субсидии на софинансирование вопросов местного значения</t>
  </si>
  <si>
    <t>Субсидии бюдждетам МО на укрепление материально-технической базы пищеблоков и столовых муниципальных общеобразовательных организаций в целях создания условий для организации горячего питания обучающихся, получающих начальное общее образование</t>
  </si>
  <si>
    <t xml:space="preserve">Субсидии бюджетам МО на обеспечение условий для развития кадрового потенциала муниципальных образовательных организаций </t>
  </si>
  <si>
    <t>Субсидии бюдждетам МО на укрепление материально-технической базы муниципальных дошкольных образовательных организаци</t>
  </si>
  <si>
    <t>Субвенция бюджетам МО для осуществление государственных полномочий по расчету и предоставлению местным бюджетам поселений дотаций на выравнивание бюджетной обеспеченности поселений</t>
  </si>
  <si>
    <t>Субвенции бюджетам МО на осуществление государственных полномочий в сфере охраны труда .</t>
  </si>
  <si>
    <t>Субвенции бюджетам МО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</si>
  <si>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Субвенции бюджетам МО на осуществление государственных полномочий по формированию торгового реестра </t>
  </si>
  <si>
    <t>Субвенции бюджетам МО на  осуществление гос.полномочий по финансовому обеспечению оплаты стоимости набора продуктов питания в организациях отдыха детей и их оздоровления с дневным пребыванием детей в каникулярное время</t>
  </si>
  <si>
    <t>Субвенция бюджету МО на предоставление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t>
  </si>
  <si>
    <t>Субвенции бюджетам МО на компенсацию части платы, взимаемой с родителей (законных представителей) за присмотр и уход за детьми, посещающими образовательные организациии, реализующих образовательную программу дошкольного образования</t>
  </si>
  <si>
    <t xml:space="preserve">Субвенции бюджетам МО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</si>
  <si>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Субвенции бюджетам МО на осуществление первичного воинского учета на территориях, где отсутствуют военные комиссариаты за счет средств федерального бюджета</t>
  </si>
  <si>
    <t>Субвенции бюджету МО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</si>
  <si>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МО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</si>
  <si>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2 02 39999 05 0000 150</t>
  </si>
  <si>
    <t>Приложение № 2</t>
  </si>
  <si>
    <t>Прогнозируемое поступление доходов бюджета Устьянского муниципального района на 2022год и на плановый период 2023 и 2024годов</t>
  </si>
  <si>
    <t>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</si>
  <si>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2 18 00000 05 0000 150</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</si>
  <si>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</si>
  <si>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2 19 00000 05 0000 150</t>
  </si>
  <si>
    <t>к решению сессии шестого созыва Собрания депутатов № 439 от 24 декабря 2021 года</t>
  </si>
  <si>
    <t>2 02 20302 05 0000 150</t>
  </si>
  <si>
    <t>2 02 25497 05 0000 150</t>
  </si>
  <si>
    <t>Субсидии бюджетам МО на реализацию мероприятий по обеспечению жильем молодых семей</t>
  </si>
  <si>
    <t>2 02 25513 05 0000 150</t>
  </si>
  <si>
    <t>2 02 25597 05 0000 150</t>
  </si>
  <si>
    <t>Субсидии на государственную поддержку отрасли культуры (Федеральный проект "Творческие люди")</t>
  </si>
  <si>
    <t>Субсидии бюджетам МО на государственную поддержку отрали культуры (реализация мероприятий по модернизации библиотек в части комплектования книжных фондов муниципальных библиотек)</t>
  </si>
  <si>
    <t>2 02 25576 05 0000 150</t>
  </si>
  <si>
    <t>Субсиди бюджетам МО на обеспечение комплексного развития сельских территорий</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</si>
  <si>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t>
  </si>
  <si>
    <t>Иные межбюджетные трансферты на ремонт зданий муниципальных учреждений культуры</t>
  </si>
  <si>
    <t>2 02 40014 05 0000 150</t>
  </si>
  <si>
    <t>Средства, передаваемые бюджетам муниципальных районов из бюджетов поселений ГО и ЧС -30 000=. Профилактика терроризма- 5 000= (ПО соглашениям)</t>
  </si>
  <si>
    <t>Субвенции бюджетам МО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ЖКХ</t>
  </si>
  <si>
    <t>Единая субвенция бюджетам МО (организация и осуществление деятельности по опеке и попечительству, создание КДН, административных комиссий)</t>
  </si>
  <si>
    <t>Субвенции бюджетам МО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t>
  </si>
  <si>
    <t xml:space="preserve">Субвенции бюджетам МО  на реализацию образовательных программ </t>
  </si>
  <si>
    <t>Иные межбюджетные трансферты бюджетам  МО на развитие территориального общественного самоуправления</t>
  </si>
  <si>
    <t>Иные межбюджетные трансферты бюджетам МО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t>
  </si>
  <si>
    <t>Иной межбюджетный трансферт бюджетам МО  на финансовое обеспечение мероприятий по модернизации школьных систем образования</t>
  </si>
  <si>
    <t>Иные межбюджетные трансферты  бюджетам МО на капитальный ремонт зданий муниципальных общеобразовательных организаций</t>
  </si>
  <si>
    <t>2 02 27336 05 0000 150</t>
  </si>
  <si>
    <t>Субсидии бюджетам муниципальных районов на софинансирование капитальных вложений в объекты государственной (муниципальной) собственности в рамках государственной поддержки инвестиционных проектов путем софинансирования строительства (реконструкции) объектов обеспечивающей инфраструктуры с длительным сроком окупаемости</t>
  </si>
  <si>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внешнего финансового контроля</t>
    </r>
    <r>
      <rPr>
        <sz val="10"/>
        <rFont val="Times New Roman"/>
        <family val="1"/>
        <charset val="204"/>
      </rPr>
      <t xml:space="preserve"> в соответствии с заключенными соглашениями</t>
    </r>
  </si>
  <si>
    <r>
      <t xml:space="preserve">Межбюджетные трансферты бюджетам МР из бюджетов поселений по передаваемым полномочиям по осуществлению </t>
    </r>
    <r>
      <rPr>
        <i/>
        <sz val="10"/>
        <rFont val="Times New Roman"/>
        <family val="1"/>
        <charset val="204"/>
      </rPr>
      <t>внутреннего  финансового контроля</t>
    </r>
    <r>
      <rPr>
        <sz val="10"/>
        <rFont val="Times New Roman"/>
        <family val="1"/>
        <charset val="204"/>
      </rPr>
      <t xml:space="preserve"> в соответствии с заключенными соглашениями</t>
    </r>
  </si>
  <si>
    <t>Субсидии бюджетам МО на проведение муниципальных молодежных форумов</t>
  </si>
  <si>
    <t>Субсидии бюджетам МО на разработку проектно-сметной документации по строительству,модернизации объектов питьевого водоснабжения</t>
  </si>
  <si>
    <t>Субсидии бюджетам МО на реализацию мероприятий по содействию трудоустройству несовершеннолетних граждан на территории Архангельской области</t>
  </si>
  <si>
    <t xml:space="preserve">Субсидии бюджетам МО на обеспечение условий для вовлечения обучающихся в муниципальных образовательных организациях в деятельность по профилактике дорожно-транспортного травматизма </t>
  </si>
  <si>
    <t>Субвенции бюджетам МО на предоставление государственного жилищного сертификата детям-сиротам и детям,оставшимся без попечения родителей,лицам из их числа на приобретение жилого помещения в Архангельской области</t>
  </si>
  <si>
    <t>Субсидии бюджетам МО на повышение заработной платы  работников муниципальных учреждений культуры</t>
  </si>
  <si>
    <t>Субсидии бюджетам МО на софинансирование капитального ремонта крытых спортивных объектов муниципальных образований</t>
  </si>
  <si>
    <t>Приложение № 1</t>
  </si>
  <si>
    <t>Иные межбюджетные трансферты на реализацию мероприятий по антитеррористической защищенности муниципальных образовательных организаций в АО (школах)</t>
  </si>
  <si>
    <t>Субсидии бюджету МО на организацию транспортного обслуживания населения на пассажирских муниципальных маршрутах автомобильного транспорта</t>
  </si>
  <si>
    <t>Субсидии бюджету МО на реализацию мероприятий по финансовой поддержке социально-ориентированных некоммерчесикх организаций (за исключением государственных и муниципальных учреждений)</t>
  </si>
  <si>
    <t>к решению сессии шестого созыва Собрания депутатов № 499 от 20 мая  2022 года</t>
  </si>
  <si>
    <t>к решению сессии шестого созыва Собрания депутатов № 467 от 25 марта 2022 года</t>
  </si>
  <si>
    <t>к решению сессии шестого созыва Собрания депутатов № 453 от 18 февраля 2022 года</t>
  </si>
  <si>
    <t>Иные межбюджетные трансферты на поощрение муниципальных управленческих команд за достижение показателей деятельности органов исполнительной власти за счет гранта</t>
  </si>
  <si>
    <t>Иные межбюджетные трансферты из резервного фонда Правительства АО на устройство каркасно-модульной котельной в д.Ульяновская</t>
  </si>
  <si>
    <t>Субсидии бюджету МО на реализацию мероприятий в сфере обращения с отходами производства и потребления, в том числе с твердыми коммунальными отходами (создание мест (площадок) накопления (в том числе раздельного накопления) твердых коммунальных отходов, оборудованных контейнерами для накопления (в том числе раздельного накопления) твердых коммунальных отходов)</t>
  </si>
  <si>
    <t>Иные межбюджетные трансферты на реализацию мероприятий по развитию инфраструктуры образовательных организаций в АО (школах)</t>
  </si>
  <si>
    <t>Дотации бюдету МО на поддержку мер по обеспечению сбалансированности бюджетов</t>
  </si>
  <si>
    <t>2 02 15002 05 0000 150</t>
  </si>
  <si>
    <t>Иные межбюджетные трансферты из резервного фонда Правительства АО на покупку и доставку теплокотла</t>
  </si>
  <si>
    <t>Иные межбюджетные трансферты на обеспечение проведения выборов в представительные органы вновь образованных муниципальных образований АО</t>
  </si>
  <si>
    <t>Иные межбюджетные трансферты из резервного фонда Правительства АО на устройство освещения фасада музея</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</si>
  <si>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</si>
  <si>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из резервного фонда Правительства АО (установка дверей в спортзале Орловской основной школы)</t>
  </si>
  <si>
    <t>Субсидии на повышение средней заработной платы педагогическим работникам муниципальных учреждений дополнительного образования</t>
  </si>
  <si>
    <t>к решению сессии шестого созыва Собрания депутатов  № 544 от 25 ноября  2022 года</t>
  </si>
  <si>
    <t>к решению сессии шестого созыва Собрания депутатов № 525 от 23 сентября 2022 года</t>
  </si>
  <si>
    <t>к решению сессии шестого созыва Собрания депутатов № 515 от 24 июня  2022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</si>
</sst>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_р_._-;\-* #,##0.0_р_._-;_-* &quot;-&quot;?_р_._-;_-@_-"/>
  </numFmts>
  <fonts count="38" x14ac:knownFonts="1">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sz val="7"/>
      <color theme="1"/>
      <name val="Times New Roman"/>
      <family val="1"/>
      <charset val="204"/>
    </font>
    <font>
      <b/>
      <sz val="10"/>
      <name val="Times New Roman"/>
      <family val="1"/>
      <charset val="204"/>
    </font>
    <font>
      <b/>
      <sz val="10"/>
      <color theme="1"/>
      <name val="Times New Roman"/>
      <family val="1"/>
      <charset val="204"/>
    </font>
    <font>
      <b/>
      <i/>
      <sz val="8"/>
      <color rgb="FFC00000"/>
      <name val="Times New Roman"/>
      <family val="1"/>
      <charset val="204"/>
    </font>
    <font>
      <sz val="10"/>
      <color rgb="FFFF0000"/>
      <name val="Times New Roman"/>
      <family val="1"/>
      <charset val="204"/>
    </font>
    <font>
      <sz val="10"/>
      <color theme="0"/>
      <name val="Times New Roman"/>
      <family val="1"/>
      <charset val="204"/>
    </font>
    <font>
      <b/>
      <sz val="9"/>
      <name val="Times New Roman"/>
      <family val="1"/>
      <charset val="204"/>
    </font>
    <font>
      <b/>
      <sz val="8"/>
      <color theme="1"/>
      <name val="Times New Roman"/>
      <family val="1"/>
      <charset val="204"/>
    </font>
    <font>
      <sz val="8"/>
      <color theme="1"/>
      <name val="Times New Roman"/>
      <family val="1"/>
      <charset val="204"/>
    </font>
    <font>
      <sz val="8"/>
      <name val="Times New Roman"/>
      <family val="1"/>
      <charset val="204"/>
    </font>
    <font>
      <sz val="9"/>
      <name val="Times New Roman"/>
      <family val="1"/>
      <charset val="204"/>
    </font>
    <font>
      <b/>
      <sz val="12"/>
      <name val="Times New Roman"/>
      <family val="1"/>
      <charset val="204"/>
    </font>
    <font>
      <i/>
      <sz val="10"/>
      <name val="Times New Roman"/>
      <family val="1"/>
      <charset val="204"/>
    </font>
    <font>
      <i/>
      <sz val="8"/>
      <color rgb="FFFF0000"/>
      <name val="Times New Roman"/>
      <family val="1"/>
      <charset val="204"/>
    </font>
    <font>
      <sz val="8"/>
      <color theme="0"/>
      <name val="Times New Roman"/>
      <family val="1"/>
      <charset val="204"/>
    </font>
  </fonts>
  <fills count="8">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s>
  <borders count="3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291">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9" fillId="0" borderId="0" xfId="0" applyFont="1" applyFill="1"/>
    <xf numFmtId="0" fontId="21" fillId="0" borderId="0" xfId="0" applyFont="1" applyFill="1" applyAlignment="1">
      <alignment vertical="center" wrapText="1"/>
    </xf>
    <xf numFmtId="43" fontId="19" fillId="0" borderId="0" xfId="0" applyNumberFormat="1" applyFont="1" applyFill="1"/>
    <xf numFmtId="0" fontId="18" fillId="0" borderId="0" xfId="0" applyFont="1" applyFill="1" applyAlignment="1">
      <alignment wrapText="1"/>
    </xf>
    <xf numFmtId="4" fontId="28" fillId="0" borderId="0" xfId="0" applyNumberFormat="1" applyFont="1" applyFill="1"/>
    <xf numFmtId="4" fontId="19" fillId="0" borderId="0" xfId="0" applyNumberFormat="1" applyFont="1" applyFill="1"/>
    <xf numFmtId="4" fontId="29" fillId="4" borderId="29" xfId="0" applyNumberFormat="1" applyFont="1" applyFill="1" applyBorder="1" applyAlignment="1">
      <alignment horizontal="right" vertical="center"/>
    </xf>
    <xf numFmtId="0" fontId="22" fillId="0" borderId="29" xfId="0" applyFont="1" applyFill="1" applyBorder="1" applyAlignment="1">
      <alignment horizontal="center" vertical="center"/>
    </xf>
    <xf numFmtId="0" fontId="24" fillId="0" borderId="29" xfId="0" applyFont="1" applyFill="1" applyBorder="1" applyAlignment="1">
      <alignment vertical="center" wrapText="1"/>
    </xf>
    <xf numFmtId="4" fontId="25" fillId="4" borderId="29" xfId="0" applyNumberFormat="1" applyFont="1" applyFill="1" applyBorder="1" applyAlignment="1">
      <alignment horizontal="right" vertical="center"/>
    </xf>
    <xf numFmtId="3" fontId="26" fillId="4" borderId="29" xfId="0" applyNumberFormat="1" applyFont="1" applyFill="1" applyBorder="1" applyAlignment="1">
      <alignment horizontal="right" vertical="center"/>
    </xf>
    <xf numFmtId="4" fontId="26" fillId="4" borderId="29" xfId="3" applyNumberFormat="1" applyFont="1" applyFill="1" applyBorder="1" applyAlignment="1">
      <alignment horizontal="right" vertical="center"/>
    </xf>
    <xf numFmtId="0" fontId="18" fillId="0" borderId="29" xfId="0" applyFont="1" applyFill="1" applyBorder="1" applyAlignment="1">
      <alignment vertical="center" wrapText="1"/>
    </xf>
    <xf numFmtId="4" fontId="19"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1"/>
    </xf>
    <xf numFmtId="0" fontId="18" fillId="0" borderId="29" xfId="0" applyFont="1" applyFill="1" applyBorder="1" applyAlignment="1">
      <alignment horizontal="left" vertical="center" wrapText="1"/>
    </xf>
    <xf numFmtId="4" fontId="18" fillId="4" borderId="29" xfId="0" applyNumberFormat="1" applyFont="1" applyFill="1" applyBorder="1" applyAlignment="1">
      <alignment horizontal="right" vertical="center"/>
    </xf>
    <xf numFmtId="0" fontId="18" fillId="0" borderId="29" xfId="0" applyNumberFormat="1" applyFont="1" applyFill="1" applyBorder="1" applyAlignment="1">
      <alignment horizontal="left" vertical="center" wrapText="1" indent="1"/>
    </xf>
    <xf numFmtId="4" fontId="30" fillId="4" borderId="29" xfId="0" applyNumberFormat="1" applyFont="1" applyFill="1" applyBorder="1" applyAlignment="1">
      <alignment horizontal="right" vertical="center"/>
    </xf>
    <xf numFmtId="4" fontId="31" fillId="4" borderId="29" xfId="0" applyNumberFormat="1" applyFont="1" applyFill="1" applyBorder="1" applyAlignment="1">
      <alignment horizontal="right" vertical="center"/>
    </xf>
    <xf numFmtId="4" fontId="32" fillId="4" borderId="29" xfId="0" applyNumberFormat="1" applyFont="1" applyFill="1" applyBorder="1" applyAlignment="1">
      <alignment horizontal="right" vertical="center"/>
    </xf>
    <xf numFmtId="0" fontId="18" fillId="0" borderId="29" xfId="0" applyFont="1" applyFill="1" applyBorder="1" applyAlignment="1">
      <alignment horizontal="left" vertical="center" wrapText="1" indent="2"/>
    </xf>
    <xf numFmtId="0" fontId="27" fillId="0" borderId="29" xfId="0" applyFont="1" applyFill="1" applyBorder="1" applyAlignment="1">
      <alignment horizontal="left" vertical="center" wrapText="1" indent="2"/>
    </xf>
    <xf numFmtId="4" fontId="27" fillId="4" borderId="29" xfId="0" applyNumberFormat="1" applyFont="1" applyFill="1" applyBorder="1" applyAlignment="1">
      <alignment horizontal="right" vertical="center"/>
    </xf>
    <xf numFmtId="49" fontId="29" fillId="4" borderId="29" xfId="0" applyNumberFormat="1" applyFont="1" applyFill="1" applyBorder="1" applyAlignment="1">
      <alignment horizontal="center" vertical="center"/>
    </xf>
    <xf numFmtId="0" fontId="18" fillId="4" borderId="29" xfId="0" applyNumberFormat="1" applyFont="1" applyFill="1" applyBorder="1" applyAlignment="1">
      <alignment horizontal="left" vertical="center" wrapText="1" indent="2"/>
    </xf>
    <xf numFmtId="0" fontId="18" fillId="4" borderId="29" xfId="0" applyNumberFormat="1" applyFont="1" applyFill="1" applyBorder="1" applyAlignment="1">
      <alignment horizontal="left" vertical="top" wrapText="1" indent="2"/>
    </xf>
    <xf numFmtId="0" fontId="18" fillId="4" borderId="29" xfId="0" applyFont="1" applyFill="1" applyBorder="1" applyAlignment="1">
      <alignment horizontal="left" vertical="top" wrapText="1" indent="2"/>
    </xf>
    <xf numFmtId="0" fontId="18" fillId="4" borderId="30" xfId="0" applyFont="1" applyFill="1" applyBorder="1" applyAlignment="1">
      <alignment horizontal="left" vertical="top" wrapText="1" indent="2"/>
    </xf>
    <xf numFmtId="0" fontId="18" fillId="4" borderId="29" xfId="0" applyFont="1" applyFill="1" applyBorder="1" applyAlignment="1">
      <alignment horizontal="left" vertical="center" wrapText="1" indent="2"/>
    </xf>
    <xf numFmtId="0" fontId="19" fillId="4" borderId="0" xfId="0" applyFont="1" applyFill="1"/>
    <xf numFmtId="0" fontId="23" fillId="4" borderId="29" xfId="0" applyFont="1" applyFill="1" applyBorder="1" applyAlignment="1">
      <alignment horizontal="center" vertical="center" wrapText="1"/>
    </xf>
    <xf numFmtId="164" fontId="19" fillId="4" borderId="0" xfId="0" applyNumberFormat="1" applyFont="1" applyFill="1"/>
    <xf numFmtId="164" fontId="19" fillId="4" borderId="29" xfId="0" applyNumberFormat="1" applyFont="1" applyFill="1" applyBorder="1"/>
    <xf numFmtId="4" fontId="18" fillId="0" borderId="0" xfId="0" applyNumberFormat="1" applyFont="1" applyFill="1"/>
    <xf numFmtId="0" fontId="31" fillId="0" borderId="0" xfId="0" applyFont="1" applyFill="1"/>
    <xf numFmtId="0" fontId="34" fillId="4" borderId="0" xfId="0" applyFont="1" applyFill="1" applyAlignment="1">
      <alignment horizontal="center" vertical="center" wrapText="1"/>
    </xf>
    <xf numFmtId="164" fontId="18" fillId="4" borderId="29" xfId="0" applyNumberFormat="1" applyFont="1" applyFill="1" applyBorder="1" applyAlignment="1">
      <alignment horizontal="center" vertical="center" wrapText="1"/>
    </xf>
    <xf numFmtId="0" fontId="18" fillId="0" borderId="29" xfId="0" applyNumberFormat="1" applyFont="1" applyFill="1" applyBorder="1" applyAlignment="1">
      <alignment horizontal="left" vertical="top" wrapText="1" indent="2"/>
    </xf>
    <xf numFmtId="0" fontId="18" fillId="4" borderId="0" xfId="0" applyFont="1" applyFill="1" applyAlignment="1">
      <alignment horizontal="center" vertical="center"/>
    </xf>
    <xf numFmtId="49" fontId="24" fillId="4" borderId="29" xfId="0" applyNumberFormat="1" applyFont="1" applyFill="1" applyBorder="1" applyAlignment="1">
      <alignment horizontal="center" vertical="center"/>
    </xf>
    <xf numFmtId="49" fontId="18" fillId="4" borderId="29" xfId="0" applyNumberFormat="1" applyFont="1" applyFill="1" applyBorder="1" applyAlignment="1">
      <alignment horizontal="center" vertical="center"/>
    </xf>
    <xf numFmtId="164" fontId="29" fillId="4" borderId="29" xfId="0" applyNumberFormat="1" applyFont="1" applyFill="1" applyBorder="1" applyAlignment="1">
      <alignment horizontal="center" vertical="center" wrapText="1"/>
    </xf>
    <xf numFmtId="49" fontId="18" fillId="4" borderId="29" xfId="0" applyNumberFormat="1" applyFont="1" applyFill="1" applyBorder="1" applyAlignment="1">
      <alignment horizontal="center" vertical="center" wrapText="1"/>
    </xf>
    <xf numFmtId="164" fontId="27" fillId="4" borderId="29" xfId="0" applyNumberFormat="1" applyFont="1" applyFill="1" applyBorder="1" applyAlignment="1">
      <alignment horizontal="center" vertical="center" wrapText="1"/>
    </xf>
    <xf numFmtId="0" fontId="18" fillId="4" borderId="29" xfId="0" applyFont="1" applyFill="1" applyBorder="1" applyAlignment="1">
      <alignment horizontal="center" vertical="center" wrapText="1"/>
    </xf>
    <xf numFmtId="0" fontId="27" fillId="4" borderId="29" xfId="0" applyFont="1" applyFill="1" applyBorder="1" applyAlignment="1">
      <alignment horizontal="center" vertical="center" wrapText="1"/>
    </xf>
    <xf numFmtId="164" fontId="33" fillId="4" borderId="29" xfId="0" applyNumberFormat="1" applyFont="1" applyFill="1" applyBorder="1" applyAlignment="1">
      <alignment horizontal="center" vertical="center" wrapText="1"/>
    </xf>
    <xf numFmtId="164" fontId="24" fillId="4" borderId="29" xfId="0" applyNumberFormat="1" applyFont="1" applyFill="1" applyBorder="1" applyAlignment="1">
      <alignment horizontal="center" vertical="center" wrapText="1"/>
    </xf>
    <xf numFmtId="0" fontId="32" fillId="0" borderId="0" xfId="0" applyFont="1" applyFill="1"/>
    <xf numFmtId="0" fontId="27" fillId="0" borderId="0" xfId="0" applyFont="1" applyFill="1"/>
    <xf numFmtId="164" fontId="27" fillId="4" borderId="0" xfId="0" applyNumberFormat="1" applyFont="1" applyFill="1"/>
    <xf numFmtId="0" fontId="36" fillId="0" borderId="0" xfId="0" applyFont="1" applyFill="1" applyAlignment="1">
      <alignment vertical="center" wrapText="1"/>
    </xf>
    <xf numFmtId="43" fontId="31" fillId="4" borderId="0" xfId="0" applyNumberFormat="1" applyFont="1" applyFill="1" applyAlignment="1">
      <alignment horizontal="right"/>
    </xf>
    <xf numFmtId="0" fontId="31" fillId="4" borderId="0" xfId="0" applyFont="1" applyFill="1" applyAlignment="1">
      <alignment horizontal="right"/>
    </xf>
    <xf numFmtId="0" fontId="37" fillId="0" borderId="0" xfId="0" applyFont="1" applyFill="1"/>
    <xf numFmtId="0" fontId="37" fillId="4" borderId="0" xfId="0" applyFont="1" applyFill="1"/>
    <xf numFmtId="4" fontId="37" fillId="4" borderId="0" xfId="0" applyNumberFormat="1" applyFont="1" applyFill="1"/>
    <xf numFmtId="0" fontId="19" fillId="4" borderId="0" xfId="0" applyFont="1" applyFill="1" applyAlignment="1">
      <alignment horizontal="center" vertical="top" wrapText="1"/>
    </xf>
    <xf numFmtId="4" fontId="19" fillId="4" borderId="0" xfId="0" applyNumberFormat="1" applyFont="1" applyFill="1"/>
    <xf numFmtId="0" fontId="19" fillId="4" borderId="0" xfId="0" applyFont="1" applyFill="1" applyAlignment="1">
      <alignment horizontal="center" vertical="top" wrapText="1"/>
    </xf>
    <xf numFmtId="0" fontId="19" fillId="4" borderId="0" xfId="0" applyFont="1" applyFill="1" applyAlignment="1">
      <alignment horizontal="center" vertical="center" wrapText="1"/>
    </xf>
    <xf numFmtId="0" fontId="32" fillId="4" borderId="0" xfId="0" applyFont="1" applyFill="1" applyAlignment="1">
      <alignment horizontal="center" vertical="center"/>
    </xf>
    <xf numFmtId="43" fontId="31" fillId="4" borderId="0" xfId="0" applyNumberFormat="1" applyFont="1" applyFill="1" applyAlignment="1">
      <alignment horizontal="right" vertical="center"/>
    </xf>
    <xf numFmtId="0" fontId="22" fillId="4" borderId="29" xfId="0" applyFont="1" applyFill="1" applyBorder="1" applyAlignment="1">
      <alignment horizontal="center" vertical="center" wrapText="1"/>
    </xf>
    <xf numFmtId="0" fontId="27" fillId="4" borderId="0" xfId="0" applyFont="1" applyFill="1" applyAlignment="1">
      <alignment horizontal="center" vertical="center"/>
    </xf>
    <xf numFmtId="164" fontId="27" fillId="4" borderId="0" xfId="0" applyNumberFormat="1" applyFont="1" applyFill="1" applyAlignment="1">
      <alignment vertical="center"/>
    </xf>
    <xf numFmtId="0" fontId="37" fillId="4" borderId="0" xfId="0" applyFont="1" applyFill="1" applyAlignment="1">
      <alignment horizontal="center" vertical="center"/>
    </xf>
    <xf numFmtId="0" fontId="37" fillId="4" borderId="0" xfId="0" applyFont="1" applyFill="1" applyAlignment="1">
      <alignment vertical="center"/>
    </xf>
    <xf numFmtId="0" fontId="19" fillId="4" borderId="0" xfId="0" applyFont="1" applyFill="1" applyAlignment="1">
      <alignment vertical="center"/>
    </xf>
    <xf numFmtId="164" fontId="19" fillId="4" borderId="0" xfId="0" applyNumberFormat="1" applyFont="1" applyFill="1" applyAlignment="1">
      <alignment vertical="center"/>
    </xf>
    <xf numFmtId="0" fontId="18" fillId="4" borderId="0" xfId="0" applyFont="1" applyFill="1"/>
    <xf numFmtId="4" fontId="32" fillId="4" borderId="0" xfId="0" applyNumberFormat="1" applyFont="1" applyFill="1"/>
    <xf numFmtId="0" fontId="32" fillId="4" borderId="0" xfId="0" applyFont="1" applyFill="1" applyAlignment="1">
      <alignment vertical="center"/>
    </xf>
    <xf numFmtId="0" fontId="32" fillId="4" borderId="0" xfId="0" applyFont="1" applyFill="1"/>
    <xf numFmtId="0" fontId="18" fillId="4" borderId="0" xfId="0" applyFont="1" applyFill="1" applyAlignment="1">
      <alignment vertical="center"/>
    </xf>
    <xf numFmtId="164" fontId="18" fillId="4" borderId="0" xfId="0" applyNumberFormat="1" applyFont="1" applyFill="1"/>
    <xf numFmtId="164" fontId="18" fillId="4" borderId="0" xfId="0" applyNumberFormat="1" applyFont="1" applyFill="1" applyAlignment="1">
      <alignment vertical="center"/>
    </xf>
    <xf numFmtId="4" fontId="18" fillId="4" borderId="29" xfId="0" applyNumberFormat="1" applyFont="1" applyFill="1" applyBorder="1" applyAlignment="1">
      <alignment vertical="center"/>
    </xf>
    <xf numFmtId="0" fontId="19" fillId="4" borderId="0" xfId="0" applyFont="1" applyFill="1" applyAlignment="1">
      <alignment horizontal="center" vertical="top" wrapText="1"/>
    </xf>
    <xf numFmtId="0" fontId="18" fillId="4" borderId="29"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19" fillId="4" borderId="0" xfId="0" applyFont="1" applyFill="1" applyAlignment="1">
      <alignment horizontal="center" vertical="top" wrapText="1"/>
    </xf>
    <xf numFmtId="0" fontId="20" fillId="4" borderId="0" xfId="0" applyFont="1" applyFill="1" applyAlignment="1">
      <alignment horizontal="center" vertical="center"/>
    </xf>
    <xf numFmtId="0" fontId="19" fillId="7" borderId="4" xfId="0" applyFont="1" applyFill="1" applyBorder="1" applyAlignment="1">
      <alignment horizontal="center" vertical="center" wrapText="1"/>
    </xf>
    <xf numFmtId="0" fontId="19" fillId="7" borderId="8" xfId="0" applyFont="1" applyFill="1" applyBorder="1" applyAlignment="1">
      <alignment horizontal="center" vertical="center" wrapText="1"/>
    </xf>
    <xf numFmtId="0" fontId="0" fillId="7" borderId="8" xfId="0" applyFill="1" applyBorder="1" applyAlignment="1">
      <alignment horizontal="center" vertical="center" wrapText="1"/>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7" borderId="5" xfId="0" applyFill="1" applyBorder="1" applyAlignment="1">
      <alignment horizontal="center" vertical="center" wrapText="1"/>
    </xf>
    <xf numFmtId="0" fontId="34" fillId="0" borderId="0" xfId="0" applyFont="1" applyFill="1" applyAlignment="1">
      <alignment horizontal="center" vertical="center" wrapText="1"/>
    </xf>
    <xf numFmtId="0" fontId="18" fillId="0" borderId="29" xfId="0" applyFont="1" applyFill="1" applyBorder="1" applyAlignment="1">
      <alignment horizontal="center" vertical="center" wrapText="1"/>
    </xf>
    <xf numFmtId="0" fontId="18" fillId="4" borderId="29" xfId="0" applyFont="1" applyFill="1" applyBorder="1" applyAlignment="1">
      <alignment horizontal="center" vertical="center" wrapText="1"/>
    </xf>
    <xf numFmtId="0" fontId="19" fillId="7" borderId="29" xfId="0" applyFont="1" applyFill="1" applyBorder="1" applyAlignment="1">
      <alignment horizontal="center" vertical="center" wrapText="1"/>
    </xf>
    <xf numFmtId="0" fontId="19" fillId="4" borderId="29" xfId="0" applyFont="1" applyFill="1"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x14ac:dyDescent="0.2"/>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x14ac:dyDescent="0.2">
      <c r="B1" s="4"/>
      <c r="C1" s="1"/>
      <c r="D1" s="4"/>
      <c r="E1" s="4"/>
      <c r="I1" s="4" t="s">
        <v>287</v>
      </c>
      <c r="J1" s="1"/>
      <c r="K1" s="1"/>
    </row>
    <row r="2" spans="1:12" ht="13.5" hidden="1" customHeight="1" x14ac:dyDescent="0.2">
      <c r="B2" s="4"/>
      <c r="C2" s="1"/>
      <c r="D2" s="4"/>
      <c r="E2" s="4"/>
      <c r="I2" s="10" t="s">
        <v>288</v>
      </c>
      <c r="J2" s="1"/>
      <c r="K2" s="1"/>
    </row>
    <row r="3" spans="1:12" ht="13.5" hidden="1" customHeight="1" x14ac:dyDescent="0.2">
      <c r="B3" s="4"/>
      <c r="C3" s="1"/>
      <c r="D3" s="1"/>
      <c r="E3" s="1"/>
      <c r="I3" s="10"/>
      <c r="J3" s="1"/>
      <c r="K3" s="1"/>
    </row>
    <row r="4" spans="1:12" ht="13.5" hidden="1" customHeight="1" x14ac:dyDescent="0.2">
      <c r="B4" s="4"/>
      <c r="C4" s="1"/>
      <c r="D4" s="1"/>
      <c r="E4" s="1"/>
      <c r="I4" s="10"/>
      <c r="J4" s="1"/>
      <c r="K4" s="1"/>
    </row>
    <row r="5" spans="1:12" ht="13.5" hidden="1" customHeight="1" x14ac:dyDescent="0.2">
      <c r="B5" s="4"/>
      <c r="C5" s="1"/>
      <c r="D5" s="1"/>
      <c r="E5" s="1"/>
      <c r="I5" s="23"/>
      <c r="J5" s="1"/>
      <c r="K5" s="1"/>
    </row>
    <row r="6" spans="1:12" ht="13.5" hidden="1" customHeight="1" x14ac:dyDescent="0.2">
      <c r="B6" s="4"/>
      <c r="C6" s="1"/>
      <c r="D6" s="1"/>
      <c r="E6" s="1"/>
      <c r="I6" s="23"/>
      <c r="J6" s="1"/>
      <c r="K6" s="1"/>
    </row>
    <row r="7" spans="1:12" ht="13.5" customHeight="1" x14ac:dyDescent="0.2">
      <c r="B7" s="4"/>
      <c r="C7" s="1"/>
      <c r="D7" s="1"/>
      <c r="E7" s="1"/>
      <c r="I7" s="23"/>
      <c r="J7" s="1"/>
      <c r="K7" s="1"/>
    </row>
    <row r="8" spans="1:12" ht="20.25" customHeight="1" x14ac:dyDescent="0.2">
      <c r="A8" s="266" t="s">
        <v>336</v>
      </c>
      <c r="B8" s="266"/>
      <c r="C8" s="267"/>
      <c r="D8" s="267"/>
      <c r="E8" s="267"/>
      <c r="F8" s="267"/>
      <c r="G8" s="267"/>
      <c r="H8" s="267"/>
      <c r="I8" s="267"/>
      <c r="J8" s="267"/>
      <c r="K8" s="128"/>
      <c r="L8" s="128"/>
    </row>
    <row r="9" spans="1:12" ht="12" customHeight="1" x14ac:dyDescent="0.2">
      <c r="A9" s="3"/>
      <c r="B9" s="5"/>
      <c r="C9" s="5"/>
      <c r="D9" s="5"/>
      <c r="E9" s="5"/>
      <c r="F9" s="5"/>
      <c r="G9" s="5"/>
      <c r="H9" s="5"/>
      <c r="I9" s="5"/>
      <c r="J9" s="5"/>
      <c r="K9" s="5"/>
      <c r="L9" s="11"/>
    </row>
    <row r="10" spans="1:12" ht="30" customHeight="1" x14ac:dyDescent="0.2">
      <c r="A10" s="268" t="s">
        <v>50</v>
      </c>
      <c r="B10" s="270" t="s">
        <v>51</v>
      </c>
      <c r="C10" s="272" t="s">
        <v>337</v>
      </c>
      <c r="D10" s="273"/>
      <c r="E10" s="274"/>
      <c r="F10" s="272" t="s">
        <v>290</v>
      </c>
      <c r="G10" s="273"/>
      <c r="H10" s="274"/>
      <c r="I10" s="275" t="s">
        <v>338</v>
      </c>
      <c r="J10" s="276"/>
      <c r="K10" s="277"/>
      <c r="L10" s="11"/>
    </row>
    <row r="11" spans="1:12" ht="22.5" customHeight="1" x14ac:dyDescent="0.2">
      <c r="A11" s="269"/>
      <c r="B11" s="271"/>
      <c r="C11" s="66" t="s">
        <v>132</v>
      </c>
      <c r="D11" s="67" t="s">
        <v>139</v>
      </c>
      <c r="E11" s="68" t="s">
        <v>191</v>
      </c>
      <c r="F11" s="66" t="s">
        <v>132</v>
      </c>
      <c r="G11" s="67" t="s">
        <v>139</v>
      </c>
      <c r="H11" s="68" t="s">
        <v>191</v>
      </c>
      <c r="I11" s="66" t="s">
        <v>132</v>
      </c>
      <c r="J11" s="67" t="s">
        <v>139</v>
      </c>
      <c r="K11" s="68" t="s">
        <v>191</v>
      </c>
      <c r="L11" s="12"/>
    </row>
    <row r="12" spans="1:12" x14ac:dyDescent="0.2">
      <c r="A12" s="6">
        <v>1</v>
      </c>
      <c r="B12" s="48">
        <v>2</v>
      </c>
      <c r="C12" s="69">
        <v>3</v>
      </c>
      <c r="D12" s="70">
        <v>4</v>
      </c>
      <c r="E12" s="71">
        <v>5</v>
      </c>
      <c r="F12" s="69">
        <v>6</v>
      </c>
      <c r="G12" s="70">
        <v>7</v>
      </c>
      <c r="H12" s="71">
        <v>8</v>
      </c>
      <c r="I12" s="69">
        <v>9</v>
      </c>
      <c r="J12" s="70">
        <v>10</v>
      </c>
      <c r="K12" s="71">
        <v>11</v>
      </c>
      <c r="L12" s="13"/>
    </row>
    <row r="13" spans="1:12" x14ac:dyDescent="0.2">
      <c r="A13" s="45"/>
      <c r="B13" s="49"/>
      <c r="C13" s="72"/>
      <c r="D13" s="73"/>
      <c r="E13" s="74"/>
      <c r="F13" s="72"/>
      <c r="G13" s="73"/>
      <c r="H13" s="74"/>
      <c r="I13" s="72"/>
      <c r="J13" s="73"/>
      <c r="K13" s="74"/>
      <c r="L13" s="14"/>
    </row>
    <row r="14" spans="1:12" ht="21" hidden="1" customHeight="1" x14ac:dyDescent="0.2">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x14ac:dyDescent="0.2">
      <c r="A15" s="32"/>
      <c r="B15" s="51"/>
      <c r="C15" s="78"/>
      <c r="D15" s="79"/>
      <c r="E15" s="80"/>
      <c r="F15" s="78"/>
      <c r="G15" s="79"/>
      <c r="H15" s="80"/>
      <c r="I15" s="78"/>
      <c r="J15" s="79"/>
      <c r="K15" s="80"/>
      <c r="L15" s="16"/>
    </row>
    <row r="16" spans="1:12" ht="16.5" hidden="1" customHeight="1" x14ac:dyDescent="0.2">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x14ac:dyDescent="0.2">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x14ac:dyDescent="0.2">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x14ac:dyDescent="0.2">
      <c r="A19" s="7"/>
      <c r="B19" s="53"/>
      <c r="C19" s="78"/>
      <c r="D19" s="79"/>
      <c r="E19" s="80"/>
      <c r="F19" s="78"/>
      <c r="G19" s="79"/>
      <c r="H19" s="80"/>
      <c r="I19" s="78"/>
      <c r="J19" s="79"/>
      <c r="K19" s="80"/>
      <c r="L19" s="16"/>
    </row>
    <row r="20" spans="1:12" ht="30" hidden="1" customHeight="1" x14ac:dyDescent="0.2">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x14ac:dyDescent="0.2">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x14ac:dyDescent="0.2">
      <c r="A22" s="7"/>
      <c r="B22" s="53"/>
      <c r="C22" s="78"/>
      <c r="D22" s="79"/>
      <c r="E22" s="80"/>
      <c r="F22" s="78"/>
      <c r="G22" s="79"/>
      <c r="H22" s="80"/>
      <c r="I22" s="78"/>
      <c r="J22" s="79"/>
      <c r="K22" s="80"/>
      <c r="L22" s="16"/>
    </row>
    <row r="23" spans="1:12" ht="18" hidden="1" customHeight="1" x14ac:dyDescent="0.2">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x14ac:dyDescent="0.2">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x14ac:dyDescent="0.2">
      <c r="A25" s="7"/>
      <c r="B25" s="53"/>
      <c r="C25" s="78"/>
      <c r="D25" s="79"/>
      <c r="E25" s="80"/>
      <c r="F25" s="78"/>
      <c r="G25" s="79"/>
      <c r="H25" s="80"/>
      <c r="I25" s="78"/>
      <c r="J25" s="79"/>
      <c r="K25" s="80"/>
      <c r="L25" s="16"/>
    </row>
    <row r="26" spans="1:12" ht="17.25" hidden="1" customHeight="1" x14ac:dyDescent="0.2">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x14ac:dyDescent="0.2">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x14ac:dyDescent="0.2">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x14ac:dyDescent="0.2">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x14ac:dyDescent="0.2">
      <c r="A30" s="7"/>
      <c r="B30" s="53"/>
      <c r="C30" s="78"/>
      <c r="D30" s="79"/>
      <c r="E30" s="80"/>
      <c r="F30" s="78"/>
      <c r="G30" s="79"/>
      <c r="H30" s="80"/>
      <c r="I30" s="78"/>
      <c r="J30" s="79"/>
      <c r="K30" s="80"/>
      <c r="L30" s="16"/>
    </row>
    <row r="31" spans="1:12" ht="26.25" hidden="1" customHeight="1" x14ac:dyDescent="0.2">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x14ac:dyDescent="0.2">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x14ac:dyDescent="0.2">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x14ac:dyDescent="0.2">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x14ac:dyDescent="0.2">
      <c r="A35" s="7"/>
      <c r="B35" s="53"/>
      <c r="C35" s="78"/>
      <c r="D35" s="79"/>
      <c r="E35" s="80"/>
      <c r="F35" s="78"/>
      <c r="G35" s="79"/>
      <c r="H35" s="80"/>
      <c r="I35" s="78"/>
      <c r="J35" s="79"/>
      <c r="K35" s="80"/>
      <c r="L35" s="16"/>
    </row>
    <row r="36" spans="1:12" ht="19.5" hidden="1" customHeight="1" x14ac:dyDescent="0.2">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x14ac:dyDescent="0.2">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x14ac:dyDescent="0.2">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x14ac:dyDescent="0.2">
      <c r="A39" s="7"/>
      <c r="B39" s="53"/>
      <c r="C39" s="78"/>
      <c r="D39" s="79"/>
      <c r="E39" s="80"/>
      <c r="F39" s="78"/>
      <c r="G39" s="79"/>
      <c r="H39" s="80"/>
      <c r="I39" s="78"/>
      <c r="J39" s="79"/>
      <c r="K39" s="80"/>
      <c r="L39" s="16"/>
    </row>
    <row r="40" spans="1:12" ht="32.25" hidden="1" customHeight="1" x14ac:dyDescent="0.2">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x14ac:dyDescent="0.2">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x14ac:dyDescent="0.2">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x14ac:dyDescent="0.2">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x14ac:dyDescent="0.2">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x14ac:dyDescent="0.2">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x14ac:dyDescent="0.2">
      <c r="A46" s="37"/>
      <c r="B46" s="53"/>
      <c r="C46" s="78"/>
      <c r="D46" s="79"/>
      <c r="E46" s="80"/>
      <c r="F46" s="78"/>
      <c r="G46" s="79"/>
      <c r="H46" s="80"/>
      <c r="I46" s="78"/>
      <c r="J46" s="79"/>
      <c r="K46" s="80"/>
      <c r="L46" s="16"/>
    </row>
    <row r="47" spans="1:12" ht="19.5" hidden="1" customHeight="1" x14ac:dyDescent="0.2">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x14ac:dyDescent="0.2">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x14ac:dyDescent="0.2">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x14ac:dyDescent="0.2">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x14ac:dyDescent="0.2">
      <c r="A51" s="7"/>
      <c r="B51" s="53"/>
      <c r="C51" s="78"/>
      <c r="D51" s="79"/>
      <c r="E51" s="80"/>
      <c r="F51" s="78"/>
      <c r="G51" s="79"/>
      <c r="H51" s="80"/>
      <c r="I51" s="78"/>
      <c r="J51" s="79"/>
      <c r="K51" s="80"/>
      <c r="L51" s="16"/>
    </row>
    <row r="52" spans="1:12" ht="30" hidden="1" customHeight="1" x14ac:dyDescent="0.2">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x14ac:dyDescent="0.2">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x14ac:dyDescent="0.2">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x14ac:dyDescent="0.2">
      <c r="A55" s="7"/>
      <c r="B55" s="53"/>
      <c r="C55" s="78"/>
      <c r="D55" s="79"/>
      <c r="E55" s="80"/>
      <c r="F55" s="78"/>
      <c r="G55" s="79"/>
      <c r="H55" s="80"/>
      <c r="I55" s="78"/>
      <c r="J55" s="79"/>
      <c r="K55" s="80"/>
      <c r="L55" s="16"/>
    </row>
    <row r="56" spans="1:12" ht="29.25" hidden="1" customHeight="1" x14ac:dyDescent="0.2">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x14ac:dyDescent="0.2">
      <c r="A57" s="7" t="s">
        <v>79</v>
      </c>
      <c r="B57" s="53" t="s">
        <v>55</v>
      </c>
      <c r="C57" s="78">
        <v>200</v>
      </c>
      <c r="D57" s="79">
        <v>200</v>
      </c>
      <c r="E57" s="80">
        <v>200</v>
      </c>
      <c r="F57" s="78"/>
      <c r="G57" s="79"/>
      <c r="H57" s="80"/>
      <c r="I57" s="78">
        <f>C57+F57</f>
        <v>200</v>
      </c>
      <c r="J57" s="79">
        <f>D57+G57</f>
        <v>200</v>
      </c>
      <c r="K57" s="80">
        <f>E57+H57</f>
        <v>200</v>
      </c>
      <c r="L57" s="16"/>
    </row>
    <row r="58" spans="1:12" ht="14.25" hidden="1" customHeight="1" x14ac:dyDescent="0.2">
      <c r="A58" s="7"/>
      <c r="B58" s="53"/>
      <c r="C58" s="78"/>
      <c r="D58" s="79"/>
      <c r="E58" s="80"/>
      <c r="F58" s="78"/>
      <c r="G58" s="79"/>
      <c r="H58" s="80"/>
      <c r="I58" s="78"/>
      <c r="J58" s="79"/>
      <c r="K58" s="80"/>
      <c r="L58" s="16"/>
    </row>
    <row r="59" spans="1:12" ht="20.25" hidden="1" customHeight="1" x14ac:dyDescent="0.2">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x14ac:dyDescent="0.2">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x14ac:dyDescent="0.2">
      <c r="A61" s="7"/>
      <c r="B61" s="53"/>
      <c r="C61" s="78"/>
      <c r="D61" s="79"/>
      <c r="E61" s="80"/>
      <c r="F61" s="78"/>
      <c r="G61" s="79"/>
      <c r="H61" s="80"/>
      <c r="I61" s="78"/>
      <c r="J61" s="79"/>
      <c r="K61" s="80"/>
      <c r="L61" s="16"/>
    </row>
    <row r="62" spans="1:12" ht="19.5" hidden="1" customHeight="1" x14ac:dyDescent="0.2">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x14ac:dyDescent="0.2">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x14ac:dyDescent="0.2">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x14ac:dyDescent="0.2">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x14ac:dyDescent="0.2">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x14ac:dyDescent="0.2">
      <c r="A67" s="7"/>
      <c r="B67" s="53"/>
      <c r="C67" s="78"/>
      <c r="D67" s="79"/>
      <c r="E67" s="80"/>
      <c r="F67" s="78"/>
      <c r="G67" s="79"/>
      <c r="H67" s="80"/>
      <c r="I67" s="78"/>
      <c r="J67" s="79"/>
      <c r="K67" s="80"/>
      <c r="L67" s="16"/>
    </row>
    <row r="68" spans="1:12" ht="18" customHeight="1" x14ac:dyDescent="0.2">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x14ac:dyDescent="0.2">
      <c r="A69" s="7"/>
      <c r="B69" s="53"/>
      <c r="C69" s="78"/>
      <c r="D69" s="79"/>
      <c r="E69" s="80"/>
      <c r="F69" s="78"/>
      <c r="G69" s="79"/>
      <c r="H69" s="80"/>
      <c r="I69" s="78"/>
      <c r="J69" s="79"/>
      <c r="K69" s="80"/>
      <c r="L69" s="16"/>
    </row>
    <row r="70" spans="1:12" ht="28.5" customHeight="1" x14ac:dyDescent="0.2">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x14ac:dyDescent="0.2">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x14ac:dyDescent="0.2">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x14ac:dyDescent="0.2">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x14ac:dyDescent="0.2">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x14ac:dyDescent="0.2">
      <c r="A75" s="17"/>
      <c r="B75" s="59"/>
      <c r="C75" s="78"/>
      <c r="D75" s="79"/>
      <c r="E75" s="80"/>
      <c r="F75" s="78"/>
      <c r="G75" s="79"/>
      <c r="H75" s="80"/>
      <c r="I75" s="78"/>
      <c r="J75" s="79"/>
      <c r="K75" s="80"/>
      <c r="L75" s="16"/>
    </row>
    <row r="76" spans="1:12" ht="32.25" customHeight="1" x14ac:dyDescent="0.2">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x14ac:dyDescent="0.2">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x14ac:dyDescent="0.2">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x14ac:dyDescent="0.2">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x14ac:dyDescent="0.2">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x14ac:dyDescent="0.2">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x14ac:dyDescent="0.2">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x14ac:dyDescent="0.2">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x14ac:dyDescent="0.2">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x14ac:dyDescent="0.2">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x14ac:dyDescent="0.2">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x14ac:dyDescent="0.2">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x14ac:dyDescent="0.2">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x14ac:dyDescent="0.2">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x14ac:dyDescent="0.2">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x14ac:dyDescent="0.2">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x14ac:dyDescent="0.2">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x14ac:dyDescent="0.2">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x14ac:dyDescent="0.2">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x14ac:dyDescent="0.2">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x14ac:dyDescent="0.2">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x14ac:dyDescent="0.2">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x14ac:dyDescent="0.2">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x14ac:dyDescent="0.2">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x14ac:dyDescent="0.2">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x14ac:dyDescent="0.2">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x14ac:dyDescent="0.2">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x14ac:dyDescent="0.2">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x14ac:dyDescent="0.2">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x14ac:dyDescent="0.2">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x14ac:dyDescent="0.2">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x14ac:dyDescent="0.2">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x14ac:dyDescent="0.2">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x14ac:dyDescent="0.2">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x14ac:dyDescent="0.2">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x14ac:dyDescent="0.2">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x14ac:dyDescent="0.2">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x14ac:dyDescent="0.2">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x14ac:dyDescent="0.2">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x14ac:dyDescent="0.2">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x14ac:dyDescent="0.2">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x14ac:dyDescent="0.2">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x14ac:dyDescent="0.2">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x14ac:dyDescent="0.2">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x14ac:dyDescent="0.2">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x14ac:dyDescent="0.2">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x14ac:dyDescent="0.2">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x14ac:dyDescent="0.2">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x14ac:dyDescent="0.2">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x14ac:dyDescent="0.2">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x14ac:dyDescent="0.2">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x14ac:dyDescent="0.2">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x14ac:dyDescent="0.2">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x14ac:dyDescent="0.2">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x14ac:dyDescent="0.2">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x14ac:dyDescent="0.2">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x14ac:dyDescent="0.2">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x14ac:dyDescent="0.2">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x14ac:dyDescent="0.2">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x14ac:dyDescent="0.2">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x14ac:dyDescent="0.2">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x14ac:dyDescent="0.2">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x14ac:dyDescent="0.2">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x14ac:dyDescent="0.2">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x14ac:dyDescent="0.2">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x14ac:dyDescent="0.2">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x14ac:dyDescent="0.2">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x14ac:dyDescent="0.2">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x14ac:dyDescent="0.2">
      <c r="A144" s="152"/>
      <c r="B144" s="59"/>
      <c r="C144" s="148"/>
      <c r="D144" s="79"/>
      <c r="E144" s="80"/>
      <c r="F144" s="148"/>
      <c r="G144" s="79"/>
      <c r="H144" s="80"/>
      <c r="I144" s="148"/>
      <c r="J144" s="79"/>
      <c r="K144" s="80"/>
      <c r="L144" s="16"/>
    </row>
    <row r="145" spans="1:12" ht="34.9" customHeight="1" x14ac:dyDescent="0.2">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x14ac:dyDescent="0.2">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x14ac:dyDescent="0.2">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x14ac:dyDescent="0.2">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x14ac:dyDescent="0.2">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x14ac:dyDescent="0.2">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x14ac:dyDescent="0.2">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x14ac:dyDescent="0.2">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x14ac:dyDescent="0.2">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x14ac:dyDescent="0.2">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x14ac:dyDescent="0.2">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x14ac:dyDescent="0.2">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x14ac:dyDescent="0.2">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x14ac:dyDescent="0.2">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x14ac:dyDescent="0.2">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x14ac:dyDescent="0.2">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x14ac:dyDescent="0.2">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x14ac:dyDescent="0.2">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x14ac:dyDescent="0.2">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x14ac:dyDescent="0.2">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x14ac:dyDescent="0.2">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x14ac:dyDescent="0.2">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x14ac:dyDescent="0.2">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x14ac:dyDescent="0.2">
      <c r="A168" s="17"/>
      <c r="B168" s="59"/>
      <c r="C168" s="78"/>
      <c r="D168" s="79"/>
      <c r="E168" s="80"/>
      <c r="F168" s="78"/>
      <c r="G168" s="79"/>
      <c r="H168" s="80"/>
      <c r="I168" s="78"/>
      <c r="J168" s="79"/>
      <c r="K168" s="80"/>
    </row>
    <row r="169" spans="1:12" ht="21" customHeight="1" x14ac:dyDescent="0.2">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x14ac:dyDescent="0.2">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x14ac:dyDescent="0.2">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x14ac:dyDescent="0.2">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x14ac:dyDescent="0.2">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x14ac:dyDescent="0.2">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x14ac:dyDescent="0.25">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x14ac:dyDescent="0.2">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x14ac:dyDescent="0.2">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x14ac:dyDescent="0.2">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x14ac:dyDescent="0.2">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x14ac:dyDescent="0.2">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x14ac:dyDescent="0.25">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x14ac:dyDescent="0.2">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x14ac:dyDescent="0.2">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x14ac:dyDescent="0.2">
      <c r="A184" s="152"/>
      <c r="B184" s="153"/>
      <c r="C184" s="78"/>
      <c r="D184" s="79"/>
      <c r="E184" s="80"/>
      <c r="F184" s="78"/>
      <c r="G184" s="79"/>
      <c r="H184" s="80"/>
      <c r="I184" s="78"/>
      <c r="J184" s="79"/>
      <c r="K184" s="80"/>
    </row>
    <row r="185" spans="1:12" s="22" customFormat="1" ht="31.5" customHeight="1" x14ac:dyDescent="0.2">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x14ac:dyDescent="0.2">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x14ac:dyDescent="0.2">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x14ac:dyDescent="0.2">
      <c r="A188" s="17"/>
      <c r="B188" s="59"/>
      <c r="C188" s="78"/>
      <c r="D188" s="79"/>
      <c r="E188" s="80"/>
      <c r="F188" s="78"/>
      <c r="G188" s="79"/>
      <c r="H188" s="80"/>
      <c r="I188" s="78"/>
      <c r="J188" s="79"/>
      <c r="K188" s="80"/>
    </row>
    <row r="189" spans="1:12" ht="18.75" customHeight="1" x14ac:dyDescent="0.2">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x14ac:dyDescent="0.2">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x14ac:dyDescent="0.2">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x14ac:dyDescent="0.2">
      <c r="A192" s="173"/>
      <c r="B192" s="174"/>
      <c r="C192" s="175"/>
      <c r="D192" s="176"/>
      <c r="E192" s="177"/>
      <c r="F192" s="175"/>
      <c r="G192" s="176"/>
      <c r="H192" s="177"/>
      <c r="I192" s="175"/>
      <c r="J192" s="176"/>
      <c r="K192" s="177"/>
    </row>
    <row r="193" spans="1:12" ht="31.5" hidden="1" customHeight="1" x14ac:dyDescent="0.2">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x14ac:dyDescent="0.2">
      <c r="C195" s="18"/>
      <c r="D195" s="18"/>
      <c r="E195" s="18"/>
      <c r="F195" s="21"/>
      <c r="G195" s="21"/>
      <c r="H195" s="21"/>
      <c r="I195" s="18"/>
      <c r="J195" s="18"/>
      <c r="K195" s="18"/>
      <c r="L195" s="18" t="e">
        <f>L143+#REF!+L74</f>
        <v>#VALUE!</v>
      </c>
    </row>
    <row r="196" spans="1:12" x14ac:dyDescent="0.2">
      <c r="C196" s="18"/>
      <c r="D196" s="18"/>
      <c r="E196" s="18"/>
      <c r="F196" s="21"/>
      <c r="G196" s="21"/>
      <c r="H196" s="21"/>
      <c r="I196" s="18"/>
      <c r="J196" s="18"/>
      <c r="K196" s="18"/>
    </row>
    <row r="198" spans="1:12" x14ac:dyDescent="0.2">
      <c r="C198" s="18"/>
      <c r="D198" s="18"/>
      <c r="E198" s="18"/>
      <c r="F198" s="21"/>
      <c r="G198" s="21"/>
      <c r="H198" s="21"/>
      <c r="I198" s="18"/>
      <c r="J198" s="18"/>
      <c r="K198" s="18"/>
    </row>
    <row r="201" spans="1:12" x14ac:dyDescent="0.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x14ac:dyDescent="0.2"/>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x14ac:dyDescent="0.2">
      <c r="B1" s="4"/>
      <c r="C1" s="1"/>
      <c r="D1" s="4"/>
      <c r="E1" s="4"/>
      <c r="I1" s="4" t="s">
        <v>287</v>
      </c>
      <c r="J1" s="1"/>
      <c r="K1" s="1"/>
    </row>
    <row r="2" spans="1:12" ht="13.5" customHeight="1" x14ac:dyDescent="0.2">
      <c r="B2" s="4"/>
      <c r="C2" s="1"/>
      <c r="D2" s="4"/>
      <c r="E2" s="4"/>
      <c r="I2" s="10" t="s">
        <v>288</v>
      </c>
      <c r="J2" s="1"/>
      <c r="K2" s="1"/>
    </row>
    <row r="3" spans="1:12" ht="13.5" hidden="1" customHeight="1" x14ac:dyDescent="0.2">
      <c r="B3" s="4"/>
      <c r="C3" s="1"/>
      <c r="D3" s="1"/>
      <c r="E3" s="1"/>
      <c r="I3" s="10"/>
      <c r="J3" s="1"/>
      <c r="K3" s="1"/>
    </row>
    <row r="4" spans="1:12" ht="13.5" hidden="1" customHeight="1" x14ac:dyDescent="0.2">
      <c r="B4" s="4"/>
      <c r="C4" s="1"/>
      <c r="D4" s="1"/>
      <c r="E4" s="1"/>
      <c r="I4" s="10"/>
      <c r="J4" s="1"/>
      <c r="K4" s="1"/>
    </row>
    <row r="5" spans="1:12" ht="13.5" hidden="1" customHeight="1" x14ac:dyDescent="0.2">
      <c r="B5" s="4"/>
      <c r="C5" s="1"/>
      <c r="D5" s="1"/>
      <c r="E5" s="1"/>
      <c r="I5" s="23"/>
      <c r="J5" s="1"/>
      <c r="K5" s="1"/>
    </row>
    <row r="6" spans="1:12" ht="13.5" hidden="1" customHeight="1" x14ac:dyDescent="0.2">
      <c r="B6" s="4"/>
      <c r="C6" s="1"/>
      <c r="D6" s="1"/>
      <c r="E6" s="1"/>
      <c r="I6" s="23"/>
      <c r="J6" s="1"/>
      <c r="K6" s="1"/>
    </row>
    <row r="7" spans="1:12" ht="13.5" customHeight="1" x14ac:dyDescent="0.2">
      <c r="B7" s="4"/>
      <c r="C7" s="1"/>
      <c r="D7" s="1"/>
      <c r="E7" s="1"/>
      <c r="I7" s="23"/>
      <c r="J7" s="1"/>
      <c r="K7" s="1"/>
    </row>
    <row r="8" spans="1:12" ht="20.25" customHeight="1" x14ac:dyDescent="0.2">
      <c r="A8" s="266" t="s">
        <v>292</v>
      </c>
      <c r="B8" s="266"/>
      <c r="C8" s="267"/>
      <c r="D8" s="267"/>
      <c r="E8" s="267"/>
      <c r="F8" s="267"/>
      <c r="G8" s="267"/>
      <c r="H8" s="267"/>
      <c r="I8" s="267"/>
      <c r="J8" s="267"/>
      <c r="K8" s="19"/>
      <c r="L8" s="19"/>
    </row>
    <row r="9" spans="1:12" ht="12" customHeight="1" x14ac:dyDescent="0.2">
      <c r="A9" s="3"/>
      <c r="B9" s="5"/>
      <c r="C9" s="5"/>
      <c r="D9" s="5"/>
      <c r="E9" s="5"/>
      <c r="F9" s="5"/>
      <c r="G9" s="5"/>
      <c r="H9" s="5"/>
      <c r="I9" s="5"/>
      <c r="J9" s="5"/>
      <c r="K9" s="5"/>
      <c r="L9" s="11"/>
    </row>
    <row r="10" spans="1:12" ht="20.25" customHeight="1" x14ac:dyDescent="0.2">
      <c r="A10" s="268" t="s">
        <v>50</v>
      </c>
      <c r="B10" s="270" t="s">
        <v>51</v>
      </c>
      <c r="C10" s="272" t="s">
        <v>289</v>
      </c>
      <c r="D10" s="273"/>
      <c r="E10" s="274"/>
      <c r="F10" s="272" t="s">
        <v>290</v>
      </c>
      <c r="G10" s="273"/>
      <c r="H10" s="274"/>
      <c r="I10" s="275" t="s">
        <v>291</v>
      </c>
      <c r="J10" s="276"/>
      <c r="K10" s="277"/>
      <c r="L10" s="11"/>
    </row>
    <row r="11" spans="1:12" ht="22.5" customHeight="1" x14ac:dyDescent="0.2">
      <c r="A11" s="269"/>
      <c r="B11" s="271"/>
      <c r="C11" s="66" t="s">
        <v>132</v>
      </c>
      <c r="D11" s="67" t="s">
        <v>139</v>
      </c>
      <c r="E11" s="68" t="s">
        <v>191</v>
      </c>
      <c r="F11" s="66" t="s">
        <v>132</v>
      </c>
      <c r="G11" s="67" t="s">
        <v>139</v>
      </c>
      <c r="H11" s="68" t="s">
        <v>191</v>
      </c>
      <c r="I11" s="66" t="s">
        <v>132</v>
      </c>
      <c r="J11" s="67" t="s">
        <v>139</v>
      </c>
      <c r="K11" s="68" t="s">
        <v>191</v>
      </c>
      <c r="L11" s="12"/>
    </row>
    <row r="12" spans="1:12" x14ac:dyDescent="0.2">
      <c r="A12" s="6">
        <v>1</v>
      </c>
      <c r="B12" s="48">
        <v>2</v>
      </c>
      <c r="C12" s="69">
        <v>3</v>
      </c>
      <c r="D12" s="70">
        <v>4</v>
      </c>
      <c r="E12" s="71">
        <v>5</v>
      </c>
      <c r="F12" s="69">
        <v>6</v>
      </c>
      <c r="G12" s="70">
        <v>7</v>
      </c>
      <c r="H12" s="71">
        <v>8</v>
      </c>
      <c r="I12" s="69">
        <v>9</v>
      </c>
      <c r="J12" s="70">
        <v>10</v>
      </c>
      <c r="K12" s="71">
        <v>11</v>
      </c>
      <c r="L12" s="13"/>
    </row>
    <row r="13" spans="1:12" x14ac:dyDescent="0.2">
      <c r="A13" s="45"/>
      <c r="B13" s="49"/>
      <c r="C13" s="72"/>
      <c r="D13" s="73"/>
      <c r="E13" s="74"/>
      <c r="F13" s="72"/>
      <c r="G13" s="73"/>
      <c r="H13" s="74"/>
      <c r="I13" s="72"/>
      <c r="J13" s="73"/>
      <c r="K13" s="74"/>
      <c r="L13" s="14"/>
    </row>
    <row r="14" spans="1:12" ht="21" hidden="1" customHeight="1" x14ac:dyDescent="0.2">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x14ac:dyDescent="0.2">
      <c r="A15" s="32"/>
      <c r="B15" s="51"/>
      <c r="C15" s="78"/>
      <c r="D15" s="79"/>
      <c r="E15" s="80"/>
      <c r="F15" s="78"/>
      <c r="G15" s="79"/>
      <c r="H15" s="80"/>
      <c r="I15" s="78"/>
      <c r="J15" s="79"/>
      <c r="K15" s="80"/>
      <c r="L15" s="16"/>
    </row>
    <row r="16" spans="1:12" ht="16.5" hidden="1" customHeight="1" x14ac:dyDescent="0.2">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x14ac:dyDescent="0.2">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x14ac:dyDescent="0.2">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x14ac:dyDescent="0.2">
      <c r="A19" s="34"/>
      <c r="B19" s="52"/>
      <c r="C19" s="81"/>
      <c r="D19" s="82"/>
      <c r="E19" s="83"/>
      <c r="F19" s="81"/>
      <c r="G19" s="82"/>
      <c r="H19" s="83"/>
      <c r="I19" s="81"/>
      <c r="J19" s="82"/>
      <c r="K19" s="83"/>
      <c r="L19" s="16"/>
    </row>
    <row r="20" spans="1:12" ht="30" hidden="1" customHeight="1" x14ac:dyDescent="0.2">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x14ac:dyDescent="0.2">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x14ac:dyDescent="0.2">
      <c r="A22" s="34"/>
      <c r="B22" s="52"/>
      <c r="C22" s="81"/>
      <c r="D22" s="82"/>
      <c r="E22" s="83"/>
      <c r="F22" s="81"/>
      <c r="G22" s="82"/>
      <c r="H22" s="83"/>
      <c r="I22" s="81"/>
      <c r="J22" s="82"/>
      <c r="K22" s="83"/>
      <c r="L22" s="16"/>
    </row>
    <row r="23" spans="1:12" ht="18" hidden="1" customHeight="1" x14ac:dyDescent="0.2">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x14ac:dyDescent="0.2">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x14ac:dyDescent="0.2">
      <c r="A25" s="7"/>
      <c r="B25" s="53"/>
      <c r="C25" s="78"/>
      <c r="D25" s="79"/>
      <c r="E25" s="80"/>
      <c r="F25" s="78"/>
      <c r="G25" s="79"/>
      <c r="H25" s="80"/>
      <c r="I25" s="78"/>
      <c r="J25" s="79"/>
      <c r="K25" s="80"/>
      <c r="L25" s="16"/>
    </row>
    <row r="26" spans="1:12" ht="17.25" hidden="1" customHeight="1" x14ac:dyDescent="0.2">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x14ac:dyDescent="0.2">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x14ac:dyDescent="0.2">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x14ac:dyDescent="0.2">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x14ac:dyDescent="0.2">
      <c r="A30" s="34"/>
      <c r="B30" s="52"/>
      <c r="C30" s="81"/>
      <c r="D30" s="82"/>
      <c r="E30" s="83"/>
      <c r="F30" s="81"/>
      <c r="G30" s="82"/>
      <c r="H30" s="83"/>
      <c r="I30" s="81"/>
      <c r="J30" s="82"/>
      <c r="K30" s="83"/>
      <c r="L30" s="16"/>
    </row>
    <row r="31" spans="1:12" ht="26.25" hidden="1" customHeight="1" x14ac:dyDescent="0.2">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x14ac:dyDescent="0.2">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x14ac:dyDescent="0.2">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x14ac:dyDescent="0.2">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x14ac:dyDescent="0.2">
      <c r="A35" s="34"/>
      <c r="B35" s="52"/>
      <c r="C35" s="81"/>
      <c r="D35" s="82"/>
      <c r="E35" s="83"/>
      <c r="F35" s="81"/>
      <c r="G35" s="82"/>
      <c r="H35" s="83"/>
      <c r="I35" s="81"/>
      <c r="J35" s="82"/>
      <c r="K35" s="83"/>
      <c r="L35" s="16"/>
    </row>
    <row r="36" spans="1:12" ht="19.5" hidden="1" customHeight="1" x14ac:dyDescent="0.2">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x14ac:dyDescent="0.2">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x14ac:dyDescent="0.2">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x14ac:dyDescent="0.2">
      <c r="A39" s="34"/>
      <c r="B39" s="52"/>
      <c r="C39" s="81"/>
      <c r="D39" s="82"/>
      <c r="E39" s="83"/>
      <c r="F39" s="81"/>
      <c r="G39" s="82"/>
      <c r="H39" s="83"/>
      <c r="I39" s="81"/>
      <c r="J39" s="82"/>
      <c r="K39" s="83"/>
      <c r="L39" s="16"/>
    </row>
    <row r="40" spans="1:12" ht="32.25" hidden="1" customHeight="1" x14ac:dyDescent="0.2">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x14ac:dyDescent="0.2">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x14ac:dyDescent="0.2">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x14ac:dyDescent="0.2">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x14ac:dyDescent="0.2">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x14ac:dyDescent="0.2">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x14ac:dyDescent="0.2">
      <c r="A46" s="37"/>
      <c r="B46" s="53"/>
      <c r="C46" s="78"/>
      <c r="D46" s="79"/>
      <c r="E46" s="80"/>
      <c r="F46" s="78"/>
      <c r="G46" s="79"/>
      <c r="H46" s="80"/>
      <c r="I46" s="78"/>
      <c r="J46" s="79"/>
      <c r="K46" s="80"/>
      <c r="L46" s="16"/>
    </row>
    <row r="47" spans="1:12" ht="19.5" hidden="1" customHeight="1" x14ac:dyDescent="0.2">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x14ac:dyDescent="0.2">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x14ac:dyDescent="0.2">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x14ac:dyDescent="0.2">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x14ac:dyDescent="0.2">
      <c r="A51" s="34"/>
      <c r="B51" s="52"/>
      <c r="C51" s="81"/>
      <c r="D51" s="82"/>
      <c r="E51" s="83"/>
      <c r="F51" s="81"/>
      <c r="G51" s="82"/>
      <c r="H51" s="83"/>
      <c r="I51" s="81"/>
      <c r="J51" s="82"/>
      <c r="K51" s="83"/>
      <c r="L51" s="16"/>
    </row>
    <row r="52" spans="1:12" ht="30" hidden="1" customHeight="1" x14ac:dyDescent="0.2">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x14ac:dyDescent="0.2">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x14ac:dyDescent="0.2">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x14ac:dyDescent="0.2">
      <c r="A55" s="34"/>
      <c r="B55" s="52"/>
      <c r="C55" s="81"/>
      <c r="D55" s="82"/>
      <c r="E55" s="83"/>
      <c r="F55" s="81"/>
      <c r="G55" s="82"/>
      <c r="H55" s="83"/>
      <c r="I55" s="81"/>
      <c r="J55" s="82"/>
      <c r="K55" s="83"/>
      <c r="L55" s="16"/>
    </row>
    <row r="56" spans="1:12" ht="29.25" hidden="1" customHeight="1" x14ac:dyDescent="0.2">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x14ac:dyDescent="0.2">
      <c r="A57" s="34" t="s">
        <v>79</v>
      </c>
      <c r="B57" s="52" t="s">
        <v>55</v>
      </c>
      <c r="C57" s="81">
        <v>200</v>
      </c>
      <c r="D57" s="82">
        <v>200</v>
      </c>
      <c r="E57" s="83">
        <v>200</v>
      </c>
      <c r="F57" s="81"/>
      <c r="G57" s="82"/>
      <c r="H57" s="83"/>
      <c r="I57" s="81">
        <f>C57+F57</f>
        <v>200</v>
      </c>
      <c r="J57" s="82">
        <f>D57+G57</f>
        <v>200</v>
      </c>
      <c r="K57" s="83">
        <f>E57+H57</f>
        <v>200</v>
      </c>
      <c r="L57" s="16"/>
    </row>
    <row r="58" spans="1:12" ht="14.25" hidden="1" customHeight="1" x14ac:dyDescent="0.2">
      <c r="A58" s="34"/>
      <c r="B58" s="52"/>
      <c r="C58" s="81"/>
      <c r="D58" s="82"/>
      <c r="E58" s="83"/>
      <c r="F58" s="81"/>
      <c r="G58" s="82"/>
      <c r="H58" s="83"/>
      <c r="I58" s="81"/>
      <c r="J58" s="82"/>
      <c r="K58" s="83"/>
      <c r="L58" s="16"/>
    </row>
    <row r="59" spans="1:12" ht="20.25" hidden="1" customHeight="1" x14ac:dyDescent="0.2">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x14ac:dyDescent="0.2">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x14ac:dyDescent="0.2">
      <c r="A61" s="34"/>
      <c r="B61" s="52"/>
      <c r="C61" s="81"/>
      <c r="D61" s="82"/>
      <c r="E61" s="83"/>
      <c r="F61" s="81"/>
      <c r="G61" s="82"/>
      <c r="H61" s="83"/>
      <c r="I61" s="81"/>
      <c r="J61" s="82"/>
      <c r="K61" s="83"/>
      <c r="L61" s="16"/>
    </row>
    <row r="62" spans="1:12" ht="19.5" hidden="1" customHeight="1" x14ac:dyDescent="0.2">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x14ac:dyDescent="0.2">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x14ac:dyDescent="0.2">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x14ac:dyDescent="0.2">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x14ac:dyDescent="0.2">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x14ac:dyDescent="0.2">
      <c r="A67" s="7"/>
      <c r="B67" s="53"/>
      <c r="C67" s="78"/>
      <c r="D67" s="79"/>
      <c r="E67" s="80"/>
      <c r="F67" s="78"/>
      <c r="G67" s="79"/>
      <c r="H67" s="80"/>
      <c r="I67" s="78"/>
      <c r="J67" s="79"/>
      <c r="K67" s="80"/>
      <c r="L67" s="16"/>
    </row>
    <row r="68" spans="1:12" ht="18" customHeight="1" x14ac:dyDescent="0.2">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x14ac:dyDescent="0.2">
      <c r="A69" s="7"/>
      <c r="B69" s="53"/>
      <c r="C69" s="78"/>
      <c r="D69" s="79"/>
      <c r="E69" s="80"/>
      <c r="F69" s="78"/>
      <c r="G69" s="79"/>
      <c r="H69" s="80"/>
      <c r="I69" s="78"/>
      <c r="J69" s="79"/>
      <c r="K69" s="80"/>
      <c r="L69" s="16"/>
    </row>
    <row r="70" spans="1:12" ht="28.5" customHeight="1" x14ac:dyDescent="0.2">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x14ac:dyDescent="0.2">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x14ac:dyDescent="0.2">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x14ac:dyDescent="0.2">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x14ac:dyDescent="0.2">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x14ac:dyDescent="0.2">
      <c r="A75" s="17"/>
      <c r="B75" s="59"/>
      <c r="C75" s="78"/>
      <c r="D75" s="79"/>
      <c r="E75" s="80"/>
      <c r="F75" s="78"/>
      <c r="G75" s="79"/>
      <c r="H75" s="80"/>
      <c r="I75" s="78"/>
      <c r="J75" s="79"/>
      <c r="K75" s="80"/>
      <c r="L75" s="16"/>
    </row>
    <row r="76" spans="1:12" s="127" customFormat="1" ht="32.25" customHeight="1" x14ac:dyDescent="0.2">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x14ac:dyDescent="0.2">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x14ac:dyDescent="0.2">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x14ac:dyDescent="0.2">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x14ac:dyDescent="0.2">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x14ac:dyDescent="0.2">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x14ac:dyDescent="0.2">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x14ac:dyDescent="0.2">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x14ac:dyDescent="0.2">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x14ac:dyDescent="0.2">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x14ac:dyDescent="0.2">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x14ac:dyDescent="0.2">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x14ac:dyDescent="0.2">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x14ac:dyDescent="0.2">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x14ac:dyDescent="0.2">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x14ac:dyDescent="0.2">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x14ac:dyDescent="0.2">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x14ac:dyDescent="0.2">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x14ac:dyDescent="0.2">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x14ac:dyDescent="0.2">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x14ac:dyDescent="0.2">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x14ac:dyDescent="0.2">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x14ac:dyDescent="0.2">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x14ac:dyDescent="0.2">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x14ac:dyDescent="0.2">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x14ac:dyDescent="0.2">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x14ac:dyDescent="0.2">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x14ac:dyDescent="0.2">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x14ac:dyDescent="0.2">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x14ac:dyDescent="0.2">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x14ac:dyDescent="0.2">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x14ac:dyDescent="0.2">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x14ac:dyDescent="0.2">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x14ac:dyDescent="0.2">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x14ac:dyDescent="0.2">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x14ac:dyDescent="0.2">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x14ac:dyDescent="0.2">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x14ac:dyDescent="0.2">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x14ac:dyDescent="0.2">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x14ac:dyDescent="0.2">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x14ac:dyDescent="0.2">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x14ac:dyDescent="0.2">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x14ac:dyDescent="0.2">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x14ac:dyDescent="0.2">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x14ac:dyDescent="0.2">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x14ac:dyDescent="0.2">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x14ac:dyDescent="0.2">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x14ac:dyDescent="0.2">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x14ac:dyDescent="0.2">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x14ac:dyDescent="0.2">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x14ac:dyDescent="0.2">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x14ac:dyDescent="0.2">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x14ac:dyDescent="0.2">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x14ac:dyDescent="0.2">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x14ac:dyDescent="0.2">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x14ac:dyDescent="0.2">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x14ac:dyDescent="0.2">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x14ac:dyDescent="0.2">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x14ac:dyDescent="0.2">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x14ac:dyDescent="0.2">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x14ac:dyDescent="0.2">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x14ac:dyDescent="0.2">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x14ac:dyDescent="0.2">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x14ac:dyDescent="0.2">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x14ac:dyDescent="0.2">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x14ac:dyDescent="0.2">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x14ac:dyDescent="0.2">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x14ac:dyDescent="0.2">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x14ac:dyDescent="0.2">
      <c r="A144" s="29"/>
      <c r="B144" s="58"/>
      <c r="C144" s="35"/>
      <c r="D144" s="82"/>
      <c r="E144" s="83"/>
      <c r="F144" s="35"/>
      <c r="G144" s="82"/>
      <c r="H144" s="83"/>
      <c r="I144" s="35"/>
      <c r="J144" s="82"/>
      <c r="K144" s="83"/>
      <c r="L144" s="25"/>
    </row>
    <row r="145" spans="1:12" s="127" customFormat="1" ht="34.9" customHeight="1" x14ac:dyDescent="0.2">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x14ac:dyDescent="0.2">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x14ac:dyDescent="0.2">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x14ac:dyDescent="0.2">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x14ac:dyDescent="0.2">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x14ac:dyDescent="0.2">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x14ac:dyDescent="0.2">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x14ac:dyDescent="0.2">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x14ac:dyDescent="0.2">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x14ac:dyDescent="0.2">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x14ac:dyDescent="0.2">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x14ac:dyDescent="0.2">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x14ac:dyDescent="0.2">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x14ac:dyDescent="0.2">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x14ac:dyDescent="0.2">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x14ac:dyDescent="0.2">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x14ac:dyDescent="0.2">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x14ac:dyDescent="0.2">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x14ac:dyDescent="0.2">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x14ac:dyDescent="0.2">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x14ac:dyDescent="0.2">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x14ac:dyDescent="0.2">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x14ac:dyDescent="0.2">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x14ac:dyDescent="0.2">
      <c r="A168" s="30"/>
      <c r="B168" s="58"/>
      <c r="C168" s="81"/>
      <c r="D168" s="82"/>
      <c r="E168" s="83"/>
      <c r="F168" s="81"/>
      <c r="G168" s="82"/>
      <c r="H168" s="83"/>
      <c r="I168" s="81"/>
      <c r="J168" s="82"/>
      <c r="K168" s="83"/>
    </row>
    <row r="169" spans="1:12" s="127" customFormat="1" ht="21" customHeight="1" x14ac:dyDescent="0.2">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x14ac:dyDescent="0.2">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x14ac:dyDescent="0.2">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x14ac:dyDescent="0.2">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x14ac:dyDescent="0.2">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x14ac:dyDescent="0.2">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x14ac:dyDescent="0.25">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x14ac:dyDescent="0.2">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x14ac:dyDescent="0.2">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x14ac:dyDescent="0.2">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x14ac:dyDescent="0.2">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x14ac:dyDescent="0.2">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x14ac:dyDescent="0.25">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x14ac:dyDescent="0.2">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x14ac:dyDescent="0.2">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x14ac:dyDescent="0.2">
      <c r="A184" s="29"/>
      <c r="B184" s="60"/>
      <c r="C184" s="81"/>
      <c r="D184" s="82"/>
      <c r="E184" s="83"/>
      <c r="F184" s="81"/>
      <c r="G184" s="82"/>
      <c r="H184" s="83"/>
      <c r="I184" s="81"/>
      <c r="J184" s="82"/>
      <c r="K184" s="83"/>
    </row>
    <row r="185" spans="1:12" s="31" customFormat="1" ht="31.5" customHeight="1" x14ac:dyDescent="0.2">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x14ac:dyDescent="0.2">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x14ac:dyDescent="0.2">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x14ac:dyDescent="0.2">
      <c r="A188" s="30"/>
      <c r="B188" s="58"/>
      <c r="C188" s="81"/>
      <c r="D188" s="82"/>
      <c r="E188" s="83"/>
      <c r="F188" s="81"/>
      <c r="G188" s="82"/>
      <c r="H188" s="83"/>
      <c r="I188" s="81"/>
      <c r="J188" s="82"/>
      <c r="K188" s="83"/>
    </row>
    <row r="189" spans="1:12" s="27" customFormat="1" ht="18.75" customHeight="1" x14ac:dyDescent="0.2">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x14ac:dyDescent="0.2">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x14ac:dyDescent="0.2">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x14ac:dyDescent="0.2">
      <c r="A192" s="43"/>
      <c r="B192" s="64"/>
      <c r="C192" s="90"/>
      <c r="D192" s="91"/>
      <c r="E192" s="92"/>
      <c r="F192" s="90"/>
      <c r="G192" s="91"/>
      <c r="H192" s="92"/>
      <c r="I192" s="90"/>
      <c r="J192" s="91"/>
      <c r="K192" s="92"/>
    </row>
    <row r="193" spans="1:12" ht="31.5" customHeight="1" x14ac:dyDescent="0.2">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x14ac:dyDescent="0.2">
      <c r="C195" s="18"/>
      <c r="D195" s="18"/>
      <c r="E195" s="18"/>
      <c r="F195" s="21"/>
      <c r="G195" s="21"/>
      <c r="H195" s="21"/>
      <c r="I195" s="18"/>
      <c r="J195" s="18"/>
      <c r="K195" s="18"/>
      <c r="L195" s="18" t="e">
        <f>L143+#REF!+L74</f>
        <v>#VALUE!</v>
      </c>
    </row>
    <row r="196" spans="1:12" x14ac:dyDescent="0.2">
      <c r="C196" s="18"/>
      <c r="D196" s="18"/>
      <c r="E196" s="18"/>
      <c r="F196" s="21"/>
      <c r="G196" s="21"/>
      <c r="H196" s="21"/>
      <c r="I196" s="18"/>
      <c r="J196" s="18"/>
      <c r="K196" s="18"/>
    </row>
    <row r="198" spans="1:12" x14ac:dyDescent="0.2">
      <c r="C198" s="18"/>
      <c r="D198" s="18"/>
      <c r="E198" s="18"/>
      <c r="F198" s="21"/>
      <c r="G198" s="21"/>
      <c r="H198" s="21"/>
      <c r="I198" s="18"/>
      <c r="J198" s="18"/>
      <c r="K198" s="18"/>
    </row>
    <row r="201" spans="1:12" x14ac:dyDescent="0.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76"/>
  <sheetViews>
    <sheetView tabSelected="1" topLeftCell="A137" zoomScaleSheetLayoutView="100" workbookViewId="0">
      <selection activeCell="A11" sqref="A11"/>
    </sheetView>
  </sheetViews>
  <sheetFormatPr defaultColWidth="9.140625" defaultRowHeight="12.75" outlineLevelCol="1" x14ac:dyDescent="0.2"/>
  <cols>
    <col min="1" max="1" width="52.5703125" style="183" customWidth="1"/>
    <col min="2" max="2" width="21.5703125" style="223" customWidth="1"/>
    <col min="3" max="3" width="15.42578125" style="214" hidden="1" customWidth="1"/>
    <col min="4" max="4" width="14.85546875" style="214" hidden="1" customWidth="1"/>
    <col min="5" max="5" width="15.42578125" style="214" hidden="1" customWidth="1"/>
    <col min="6" max="6" width="14.85546875" style="214" hidden="1" customWidth="1"/>
    <col min="7" max="7" width="15.42578125" style="214" hidden="1" customWidth="1"/>
    <col min="8" max="8" width="14.85546875" style="214" hidden="1" customWidth="1"/>
    <col min="9" max="9" width="13.7109375" style="214" hidden="1" customWidth="1"/>
    <col min="10" max="10" width="14.85546875" style="214" hidden="1" customWidth="1"/>
    <col min="11" max="11" width="13.7109375" style="214" hidden="1" customWidth="1"/>
    <col min="12" max="12" width="14.85546875" style="253" hidden="1" customWidth="1"/>
    <col min="13" max="13" width="13.7109375" style="214" hidden="1" customWidth="1"/>
    <col min="14" max="14" width="14.85546875" style="253" hidden="1" customWidth="1"/>
    <col min="15" max="15" width="13.7109375" style="214" customWidth="1"/>
    <col min="16" max="16" width="14" style="214" hidden="1" customWidth="1" outlineLevel="1"/>
    <col min="17" max="17" width="15.140625" style="214" hidden="1" customWidth="1" outlineLevel="1"/>
    <col min="18" max="18" width="16.28515625" style="214" hidden="1" customWidth="1"/>
    <col min="19" max="19" width="15.140625" style="214" hidden="1" customWidth="1" outlineLevel="1"/>
    <col min="20" max="20" width="16.28515625" style="214" hidden="1" customWidth="1"/>
    <col min="21" max="21" width="15.140625" style="214" hidden="1" customWidth="1" outlineLevel="1"/>
    <col min="22" max="22" width="15.140625" style="214" hidden="1" customWidth="1"/>
    <col min="23" max="23" width="12.7109375" style="214" hidden="1" customWidth="1" outlineLevel="1"/>
    <col min="24" max="24" width="15.28515625" style="214" hidden="1" customWidth="1"/>
    <col min="25" max="25" width="14" style="214" hidden="1" customWidth="1" outlineLevel="1"/>
    <col min="26" max="26" width="15.28515625" style="214" customWidth="1" collapsed="1"/>
    <col min="27" max="28" width="14" style="214" hidden="1" customWidth="1" outlineLevel="1"/>
    <col min="29" max="29" width="15.5703125" style="214" hidden="1" customWidth="1"/>
    <col min="30" max="30" width="14" style="214" hidden="1" customWidth="1" outlineLevel="1"/>
    <col min="31" max="31" width="15.5703125" style="214" hidden="1" customWidth="1"/>
    <col min="32" max="32" width="14" style="214" hidden="1" customWidth="1" outlineLevel="1"/>
    <col min="33" max="33" width="15.5703125" style="214" hidden="1" customWidth="1"/>
    <col min="34" max="34" width="16.42578125" style="214" hidden="1" customWidth="1" outlineLevel="1"/>
    <col min="35" max="35" width="15" style="214" customWidth="1" collapsed="1"/>
    <col min="36" max="36" width="3.5703125" style="184" customWidth="1"/>
    <col min="37" max="37" width="20.7109375" style="183" customWidth="1"/>
    <col min="38" max="16384" width="9.140625" style="183"/>
  </cols>
  <sheetData>
    <row r="1" spans="1:36" ht="15.75" x14ac:dyDescent="0.2">
      <c r="E1" s="279" t="s">
        <v>442</v>
      </c>
      <c r="F1" s="279"/>
      <c r="G1" s="279"/>
      <c r="H1" s="279"/>
      <c r="I1" s="279"/>
      <c r="J1" s="279"/>
      <c r="K1" s="279"/>
      <c r="L1" s="279"/>
      <c r="M1" s="279"/>
      <c r="N1" s="279"/>
      <c r="O1" s="279"/>
      <c r="P1" s="279"/>
      <c r="Q1" s="279"/>
      <c r="R1" s="279"/>
      <c r="S1" s="279"/>
      <c r="T1" s="279"/>
      <c r="U1" s="279"/>
      <c r="V1" s="279"/>
      <c r="W1" s="279"/>
      <c r="X1" s="279"/>
      <c r="Y1" s="279"/>
      <c r="Z1" s="279"/>
      <c r="AA1" s="279"/>
      <c r="AB1" s="279"/>
      <c r="AC1" s="279"/>
      <c r="AD1" s="279"/>
      <c r="AE1" s="279"/>
      <c r="AF1" s="279"/>
      <c r="AG1" s="279"/>
      <c r="AH1" s="279"/>
      <c r="AI1" s="279"/>
      <c r="AJ1" s="183"/>
    </row>
    <row r="2" spans="1:36" ht="27" customHeight="1" x14ac:dyDescent="0.2">
      <c r="A2" s="218"/>
      <c r="E2" s="278" t="s">
        <v>461</v>
      </c>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183"/>
    </row>
    <row r="3" spans="1:36" ht="15.75" x14ac:dyDescent="0.2">
      <c r="E3" s="279" t="s">
        <v>442</v>
      </c>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183"/>
    </row>
    <row r="4" spans="1:36" ht="27" customHeight="1" x14ac:dyDescent="0.2">
      <c r="A4" s="218"/>
      <c r="E4" s="278" t="s">
        <v>462</v>
      </c>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c r="AI4" s="278"/>
      <c r="AJ4" s="183"/>
    </row>
    <row r="5" spans="1:36" ht="15.75" x14ac:dyDescent="0.2">
      <c r="E5" s="279" t="s">
        <v>442</v>
      </c>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183"/>
    </row>
    <row r="6" spans="1:36" ht="27" customHeight="1" x14ac:dyDescent="0.2">
      <c r="A6" s="218"/>
      <c r="E6" s="278" t="s">
        <v>463</v>
      </c>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c r="AI6" s="278"/>
      <c r="AJ6" s="183"/>
    </row>
    <row r="7" spans="1:36" ht="15.75" x14ac:dyDescent="0.2">
      <c r="E7" s="279" t="s">
        <v>442</v>
      </c>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183"/>
    </row>
    <row r="8" spans="1:36" ht="27" customHeight="1" x14ac:dyDescent="0.2">
      <c r="A8" s="218"/>
      <c r="E8" s="278" t="s">
        <v>446</v>
      </c>
      <c r="F8" s="278"/>
      <c r="G8" s="278"/>
      <c r="H8" s="278"/>
      <c r="I8" s="278"/>
      <c r="J8" s="278"/>
      <c r="K8" s="278"/>
      <c r="L8" s="278"/>
      <c r="M8" s="278"/>
      <c r="N8" s="278"/>
      <c r="O8" s="278"/>
      <c r="P8" s="278"/>
      <c r="Q8" s="278"/>
      <c r="R8" s="278"/>
      <c r="S8" s="278"/>
      <c r="T8" s="278"/>
      <c r="U8" s="278"/>
      <c r="V8" s="278"/>
      <c r="W8" s="278"/>
      <c r="X8" s="278"/>
      <c r="Y8" s="278"/>
      <c r="Z8" s="278"/>
      <c r="AA8" s="278"/>
      <c r="AB8" s="278"/>
      <c r="AC8" s="278"/>
      <c r="AD8" s="278"/>
      <c r="AE8" s="278"/>
      <c r="AF8" s="278"/>
      <c r="AG8" s="278"/>
      <c r="AH8" s="278"/>
      <c r="AI8" s="278"/>
      <c r="AJ8" s="183"/>
    </row>
    <row r="9" spans="1:36" ht="15.75" x14ac:dyDescent="0.2">
      <c r="E9" s="279" t="s">
        <v>403</v>
      </c>
      <c r="F9" s="279"/>
      <c r="G9" s="279"/>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183"/>
    </row>
    <row r="10" spans="1:36" ht="27" customHeight="1" x14ac:dyDescent="0.2">
      <c r="A10" s="218"/>
      <c r="E10" s="278" t="s">
        <v>447</v>
      </c>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183"/>
    </row>
    <row r="11" spans="1:36" ht="15.75" x14ac:dyDescent="0.2">
      <c r="E11" s="279" t="s">
        <v>403</v>
      </c>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183"/>
    </row>
    <row r="12" spans="1:36" ht="27" customHeight="1" x14ac:dyDescent="0.2">
      <c r="A12" s="218"/>
      <c r="E12" s="278" t="s">
        <v>448</v>
      </c>
      <c r="F12" s="278"/>
      <c r="G12" s="278"/>
      <c r="H12" s="278"/>
      <c r="I12" s="278"/>
      <c r="J12" s="278"/>
      <c r="K12" s="278"/>
      <c r="L12" s="278"/>
      <c r="M12" s="278"/>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183"/>
    </row>
    <row r="13" spans="1:36" ht="15.75" x14ac:dyDescent="0.2">
      <c r="E13" s="279" t="s">
        <v>403</v>
      </c>
      <c r="F13" s="279"/>
      <c r="G13" s="279"/>
      <c r="H13" s="279"/>
      <c r="I13" s="279"/>
      <c r="J13" s="279"/>
      <c r="K13" s="279"/>
      <c r="L13" s="279"/>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row>
    <row r="14" spans="1:36" ht="27" customHeight="1" x14ac:dyDescent="0.2">
      <c r="A14" s="218"/>
      <c r="E14" s="278" t="s">
        <v>409</v>
      </c>
      <c r="F14" s="278"/>
      <c r="G14" s="278"/>
      <c r="H14" s="278"/>
      <c r="I14" s="278"/>
      <c r="J14" s="278"/>
      <c r="K14" s="278"/>
      <c r="L14" s="278"/>
      <c r="M14" s="278"/>
      <c r="N14" s="278"/>
      <c r="O14" s="278"/>
      <c r="P14" s="278"/>
      <c r="Q14" s="278"/>
      <c r="R14" s="278"/>
      <c r="S14" s="278"/>
      <c r="T14" s="278"/>
      <c r="U14" s="278"/>
      <c r="V14" s="278"/>
      <c r="W14" s="278"/>
      <c r="X14" s="278"/>
      <c r="Y14" s="278"/>
      <c r="Z14" s="278"/>
      <c r="AA14" s="278"/>
      <c r="AB14" s="278"/>
      <c r="AC14" s="278"/>
      <c r="AD14" s="278"/>
      <c r="AE14" s="278"/>
      <c r="AF14" s="278"/>
      <c r="AG14" s="278"/>
      <c r="AH14" s="278"/>
      <c r="AI14" s="278"/>
    </row>
    <row r="15" spans="1:36" ht="9" customHeight="1" x14ac:dyDescent="0.2">
      <c r="A15" s="218"/>
      <c r="E15" s="242"/>
      <c r="F15" s="242"/>
      <c r="G15" s="242"/>
      <c r="H15" s="242"/>
      <c r="I15" s="242"/>
      <c r="J15" s="242"/>
      <c r="K15" s="242"/>
      <c r="L15" s="245"/>
      <c r="M15" s="244"/>
      <c r="N15" s="245"/>
      <c r="O15" s="263"/>
      <c r="P15" s="244"/>
      <c r="Q15" s="244"/>
      <c r="R15" s="244"/>
      <c r="S15" s="244"/>
      <c r="T15" s="244"/>
      <c r="U15" s="244"/>
      <c r="V15" s="244"/>
      <c r="W15" s="244"/>
      <c r="X15" s="244"/>
      <c r="Y15" s="244"/>
      <c r="Z15" s="244"/>
      <c r="AA15" s="242"/>
      <c r="AB15" s="242"/>
      <c r="AC15" s="242"/>
      <c r="AD15" s="242"/>
      <c r="AE15" s="242"/>
      <c r="AF15" s="242"/>
      <c r="AG15" s="242"/>
      <c r="AH15" s="242"/>
      <c r="AI15" s="242"/>
    </row>
    <row r="16" spans="1:36" ht="30" customHeight="1" x14ac:dyDescent="0.2">
      <c r="A16" s="286" t="s">
        <v>404</v>
      </c>
      <c r="B16" s="286"/>
      <c r="C16" s="286"/>
      <c r="D16" s="286"/>
      <c r="E16" s="286"/>
      <c r="F16" s="286"/>
      <c r="G16" s="286"/>
      <c r="H16" s="286"/>
      <c r="I16" s="286"/>
      <c r="J16" s="286"/>
      <c r="K16" s="286"/>
      <c r="L16" s="286"/>
      <c r="M16" s="286"/>
      <c r="N16" s="286"/>
      <c r="O16" s="286"/>
      <c r="P16" s="286"/>
      <c r="Q16" s="286"/>
      <c r="R16" s="286"/>
      <c r="S16" s="286"/>
      <c r="T16" s="286"/>
      <c r="U16" s="286"/>
      <c r="V16" s="286"/>
      <c r="W16" s="286"/>
      <c r="X16" s="286"/>
      <c r="Y16" s="286"/>
      <c r="Z16" s="286"/>
      <c r="AA16" s="286"/>
      <c r="AB16" s="286"/>
      <c r="AC16" s="286"/>
      <c r="AD16" s="220"/>
      <c r="AE16" s="220"/>
      <c r="AF16" s="220"/>
      <c r="AG16" s="220"/>
      <c r="AH16" s="220"/>
      <c r="AI16" s="220"/>
    </row>
    <row r="17" spans="1:37" s="233" customFormat="1" ht="3" customHeight="1" x14ac:dyDescent="0.2">
      <c r="B17" s="246"/>
      <c r="C17" s="237"/>
      <c r="D17" s="237"/>
      <c r="E17" s="237">
        <f>SUM(C21:D21)-E21</f>
        <v>0</v>
      </c>
      <c r="F17" s="237"/>
      <c r="G17" s="237">
        <f>SUM(E21:F21)-G21</f>
        <v>0</v>
      </c>
      <c r="H17" s="237"/>
      <c r="I17" s="237">
        <f>SUM(G21:H21)-I21</f>
        <v>0</v>
      </c>
      <c r="J17" s="237"/>
      <c r="K17" s="237">
        <f>SUM(I21:J21)-K21</f>
        <v>0</v>
      </c>
      <c r="L17" s="247"/>
      <c r="M17" s="237">
        <f>SUM(K21:L21)-M21</f>
        <v>0</v>
      </c>
      <c r="N17" s="247"/>
      <c r="O17" s="237">
        <f>SUM(M21:N21)-O21</f>
        <v>0</v>
      </c>
      <c r="P17" s="238"/>
      <c r="Q17" s="238"/>
      <c r="R17" s="237">
        <f>SUM(P21:Q21)-R21</f>
        <v>0</v>
      </c>
      <c r="S17" s="238"/>
      <c r="T17" s="237">
        <f>SUM(R21:S21)-T21</f>
        <v>0</v>
      </c>
      <c r="U17" s="238"/>
      <c r="V17" s="237">
        <f>SUM(T21:U21)-V21</f>
        <v>0</v>
      </c>
      <c r="W17" s="238"/>
      <c r="X17" s="237">
        <f>SUM(V21:W21)-X21</f>
        <v>0</v>
      </c>
      <c r="Y17" s="238"/>
      <c r="Z17" s="237">
        <f>SUM(X21:Y21)-Z21</f>
        <v>0</v>
      </c>
      <c r="AA17" s="238"/>
      <c r="AB17" s="238"/>
      <c r="AC17" s="237">
        <f>SUM(AA21:AB21)-AC21</f>
        <v>0</v>
      </c>
      <c r="AD17" s="238"/>
      <c r="AE17" s="237">
        <f>SUM(AC21:AD21)-AE21</f>
        <v>0</v>
      </c>
      <c r="AF17" s="238"/>
      <c r="AG17" s="237">
        <f>SUM(AE21:AF21)-AG21</f>
        <v>0</v>
      </c>
      <c r="AH17" s="238"/>
      <c r="AI17" s="237">
        <f>SUM(AG21:AH21)-AI21</f>
        <v>0</v>
      </c>
      <c r="AJ17" s="219"/>
    </row>
    <row r="18" spans="1:37" x14ac:dyDescent="0.2">
      <c r="A18" s="287" t="s">
        <v>50</v>
      </c>
      <c r="B18" s="288" t="s">
        <v>51</v>
      </c>
      <c r="C18" s="290" t="s">
        <v>343</v>
      </c>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row>
    <row r="19" spans="1:37" ht="35.25" customHeight="1" x14ac:dyDescent="0.2">
      <c r="A19" s="287"/>
      <c r="B19" s="288"/>
      <c r="C19" s="280" t="s">
        <v>191</v>
      </c>
      <c r="D19" s="281"/>
      <c r="E19" s="281"/>
      <c r="F19" s="282"/>
      <c r="G19" s="282"/>
      <c r="H19" s="282"/>
      <c r="I19" s="282"/>
      <c r="J19" s="282"/>
      <c r="K19" s="282"/>
      <c r="L19" s="282"/>
      <c r="M19" s="282"/>
      <c r="N19" s="283"/>
      <c r="O19" s="284"/>
      <c r="P19" s="280" t="s">
        <v>341</v>
      </c>
      <c r="Q19" s="281"/>
      <c r="R19" s="281"/>
      <c r="S19" s="281"/>
      <c r="T19" s="281"/>
      <c r="U19" s="281"/>
      <c r="V19" s="281"/>
      <c r="W19" s="281"/>
      <c r="X19" s="281"/>
      <c r="Y19" s="282"/>
      <c r="Z19" s="285"/>
      <c r="AA19" s="289" t="s">
        <v>342</v>
      </c>
      <c r="AB19" s="289"/>
      <c r="AC19" s="289"/>
      <c r="AD19" s="289"/>
      <c r="AE19" s="289"/>
      <c r="AF19" s="289"/>
      <c r="AG19" s="289"/>
      <c r="AH19" s="289"/>
      <c r="AI19" s="289"/>
    </row>
    <row r="20" spans="1:37" x14ac:dyDescent="0.2">
      <c r="A20" s="191">
        <v>1</v>
      </c>
      <c r="B20" s="248">
        <v>2</v>
      </c>
      <c r="C20" s="215">
        <v>3</v>
      </c>
      <c r="D20" s="215"/>
      <c r="E20" s="215"/>
      <c r="F20" s="215"/>
      <c r="G20" s="215"/>
      <c r="H20" s="215"/>
      <c r="I20" s="215"/>
      <c r="J20" s="215"/>
      <c r="K20" s="215"/>
      <c r="L20" s="215"/>
      <c r="M20" s="215"/>
      <c r="N20" s="215"/>
      <c r="O20" s="215"/>
      <c r="P20" s="215">
        <v>4</v>
      </c>
      <c r="Q20" s="215"/>
      <c r="R20" s="215"/>
      <c r="S20" s="215"/>
      <c r="T20" s="215"/>
      <c r="U20" s="215"/>
      <c r="V20" s="215"/>
      <c r="W20" s="215"/>
      <c r="X20" s="215"/>
      <c r="Y20" s="215"/>
      <c r="Z20" s="215"/>
      <c r="AA20" s="215">
        <v>5</v>
      </c>
      <c r="AB20" s="215"/>
      <c r="AC20" s="215"/>
      <c r="AD20" s="215"/>
      <c r="AE20" s="215"/>
      <c r="AF20" s="215"/>
      <c r="AG20" s="215"/>
      <c r="AH20" s="215"/>
      <c r="AI20" s="215"/>
    </row>
    <row r="21" spans="1:37" s="185" customFormat="1" x14ac:dyDescent="0.2">
      <c r="A21" s="192" t="s">
        <v>59</v>
      </c>
      <c r="B21" s="208" t="s">
        <v>22</v>
      </c>
      <c r="C21" s="193">
        <f t="shared" ref="C21:AC21" si="0">C23+C26+C29+C34+C38+C42+C44+C47+C51+C53</f>
        <v>271264292</v>
      </c>
      <c r="D21" s="193">
        <f t="shared" si="0"/>
        <v>0</v>
      </c>
      <c r="E21" s="193">
        <f t="shared" si="0"/>
        <v>271264292</v>
      </c>
      <c r="F21" s="193">
        <f t="shared" ref="F21:G21" si="1">F23+F26+F29+F34+F38+F42+F44+F47+F51+F53</f>
        <v>0</v>
      </c>
      <c r="G21" s="193">
        <f t="shared" si="1"/>
        <v>271264292</v>
      </c>
      <c r="H21" s="193">
        <f t="shared" ref="H21:I21" si="2">H23+H26+H29+H34+H38+H42+H44+H47+H51+H53</f>
        <v>0</v>
      </c>
      <c r="I21" s="193">
        <f t="shared" si="2"/>
        <v>271264292</v>
      </c>
      <c r="J21" s="193">
        <f t="shared" ref="J21:K21" si="3">J23+J26+J29+J34+J38+J42+J44+J47+J51+J53</f>
        <v>0</v>
      </c>
      <c r="K21" s="193">
        <f t="shared" si="3"/>
        <v>271264292</v>
      </c>
      <c r="L21" s="193">
        <f t="shared" ref="L21:M21" si="4">L23+L26+L29+L34+L38+L42+L44+L47+L51+L53</f>
        <v>0</v>
      </c>
      <c r="M21" s="193">
        <f t="shared" si="4"/>
        <v>271264292</v>
      </c>
      <c r="N21" s="193">
        <f t="shared" ref="N21:O21" si="5">N23+N26+N29+N34+N38+N42+N44+N47+N51+N53</f>
        <v>1500000</v>
      </c>
      <c r="O21" s="193">
        <f t="shared" si="5"/>
        <v>272764292</v>
      </c>
      <c r="P21" s="193">
        <f t="shared" si="0"/>
        <v>278202036</v>
      </c>
      <c r="Q21" s="193">
        <f t="shared" si="0"/>
        <v>0</v>
      </c>
      <c r="R21" s="193">
        <f t="shared" si="0"/>
        <v>278202036</v>
      </c>
      <c r="S21" s="193">
        <f t="shared" ref="S21:T21" si="6">S23+S26+S29+S34+S38+S42+S44+S47+S51+S53</f>
        <v>0</v>
      </c>
      <c r="T21" s="193">
        <f t="shared" si="6"/>
        <v>278202036</v>
      </c>
      <c r="U21" s="193">
        <f t="shared" ref="U21:V21" si="7">U23+U26+U29+U34+U38+U42+U44+U47+U51+U53</f>
        <v>0</v>
      </c>
      <c r="V21" s="193">
        <f t="shared" si="7"/>
        <v>278202036</v>
      </c>
      <c r="W21" s="193">
        <f t="shared" ref="W21:X21" si="8">W23+W26+W29+W34+W38+W42+W44+W47+W51+W53</f>
        <v>0</v>
      </c>
      <c r="X21" s="193">
        <f t="shared" si="8"/>
        <v>278202036</v>
      </c>
      <c r="Y21" s="193">
        <f t="shared" ref="Y21:Z21" si="9">Y23+Y26+Y29+Y34+Y38+Y42+Y44+Y47+Y51+Y53</f>
        <v>0</v>
      </c>
      <c r="Z21" s="193">
        <f t="shared" si="9"/>
        <v>278202036</v>
      </c>
      <c r="AA21" s="193">
        <f t="shared" si="0"/>
        <v>293015033</v>
      </c>
      <c r="AB21" s="193">
        <f t="shared" si="0"/>
        <v>0</v>
      </c>
      <c r="AC21" s="193">
        <f t="shared" si="0"/>
        <v>293015033</v>
      </c>
      <c r="AD21" s="193">
        <f t="shared" ref="AD21:AE21" si="10">AD23+AD26+AD29+AD34+AD38+AD42+AD44+AD47+AD51+AD53</f>
        <v>0</v>
      </c>
      <c r="AE21" s="193">
        <f t="shared" si="10"/>
        <v>293015033</v>
      </c>
      <c r="AF21" s="193">
        <f t="shared" ref="AF21:AG21" si="11">AF23+AF26+AF29+AF34+AF38+AF42+AF44+AF47+AF51+AF53</f>
        <v>0</v>
      </c>
      <c r="AG21" s="193">
        <f t="shared" si="11"/>
        <v>293015033</v>
      </c>
      <c r="AH21" s="193">
        <f t="shared" ref="AH21:AI21" si="12">AH23+AH26+AH29+AH34+AH38+AH42+AH44+AH47+AH51+AH53</f>
        <v>0</v>
      </c>
      <c r="AI21" s="193">
        <f t="shared" si="12"/>
        <v>293015033</v>
      </c>
      <c r="AJ21" s="183"/>
    </row>
    <row r="22" spans="1:37" s="185" customFormat="1" x14ac:dyDescent="0.2">
      <c r="A22" s="192"/>
      <c r="B22" s="224"/>
      <c r="C22" s="194"/>
      <c r="D22" s="194"/>
      <c r="E22" s="194"/>
      <c r="F22" s="194"/>
      <c r="G22" s="194"/>
      <c r="H22" s="194"/>
      <c r="I22" s="194"/>
      <c r="J22" s="194"/>
      <c r="K22" s="194"/>
      <c r="L22" s="194"/>
      <c r="M22" s="194"/>
      <c r="N22" s="194"/>
      <c r="O22" s="194"/>
      <c r="P22" s="195"/>
      <c r="Q22" s="194"/>
      <c r="R22" s="194"/>
      <c r="S22" s="194"/>
      <c r="T22" s="194"/>
      <c r="U22" s="194"/>
      <c r="V22" s="194"/>
      <c r="W22" s="194"/>
      <c r="X22" s="194"/>
      <c r="Y22" s="194"/>
      <c r="Z22" s="194"/>
      <c r="AA22" s="195"/>
      <c r="AB22" s="194"/>
      <c r="AC22" s="194"/>
      <c r="AD22" s="194"/>
      <c r="AE22" s="194"/>
      <c r="AF22" s="194"/>
      <c r="AG22" s="194"/>
      <c r="AH22" s="194"/>
      <c r="AI22" s="194"/>
      <c r="AJ22" s="189"/>
      <c r="AK22" s="218"/>
    </row>
    <row r="23" spans="1:37" s="185" customFormat="1" x14ac:dyDescent="0.2">
      <c r="A23" s="196" t="s">
        <v>18</v>
      </c>
      <c r="B23" s="225" t="s">
        <v>23</v>
      </c>
      <c r="C23" s="197">
        <f>C24</f>
        <v>202282283</v>
      </c>
      <c r="D23" s="197">
        <f t="shared" ref="D23:AI23" si="13">D24</f>
        <v>0</v>
      </c>
      <c r="E23" s="197">
        <f t="shared" si="13"/>
        <v>202282283</v>
      </c>
      <c r="F23" s="197">
        <f t="shared" si="13"/>
        <v>0</v>
      </c>
      <c r="G23" s="197">
        <f t="shared" si="13"/>
        <v>202282283</v>
      </c>
      <c r="H23" s="197">
        <f t="shared" si="13"/>
        <v>0</v>
      </c>
      <c r="I23" s="197">
        <f t="shared" si="13"/>
        <v>202282283</v>
      </c>
      <c r="J23" s="197">
        <f t="shared" si="13"/>
        <v>0</v>
      </c>
      <c r="K23" s="197">
        <f t="shared" si="13"/>
        <v>202282283</v>
      </c>
      <c r="L23" s="197">
        <f t="shared" si="13"/>
        <v>0</v>
      </c>
      <c r="M23" s="197">
        <f t="shared" si="13"/>
        <v>202282283</v>
      </c>
      <c r="N23" s="197">
        <f t="shared" si="13"/>
        <v>0</v>
      </c>
      <c r="O23" s="197">
        <f t="shared" si="13"/>
        <v>202282283</v>
      </c>
      <c r="P23" s="197">
        <f t="shared" si="13"/>
        <v>208115500</v>
      </c>
      <c r="Q23" s="197">
        <f t="shared" si="13"/>
        <v>0</v>
      </c>
      <c r="R23" s="197">
        <f t="shared" si="13"/>
        <v>208115500</v>
      </c>
      <c r="S23" s="197">
        <f t="shared" si="13"/>
        <v>0</v>
      </c>
      <c r="T23" s="197">
        <f t="shared" si="13"/>
        <v>208115500</v>
      </c>
      <c r="U23" s="197">
        <f t="shared" si="13"/>
        <v>0</v>
      </c>
      <c r="V23" s="197">
        <f t="shared" si="13"/>
        <v>208115500</v>
      </c>
      <c r="W23" s="197">
        <f t="shared" si="13"/>
        <v>0</v>
      </c>
      <c r="X23" s="197">
        <f t="shared" si="13"/>
        <v>208115500</v>
      </c>
      <c r="Y23" s="197">
        <f t="shared" si="13"/>
        <v>0</v>
      </c>
      <c r="Z23" s="197">
        <f t="shared" si="13"/>
        <v>208115500</v>
      </c>
      <c r="AA23" s="197">
        <f t="shared" si="13"/>
        <v>220977000</v>
      </c>
      <c r="AB23" s="197">
        <f t="shared" si="13"/>
        <v>0</v>
      </c>
      <c r="AC23" s="197">
        <f t="shared" si="13"/>
        <v>220977000</v>
      </c>
      <c r="AD23" s="197">
        <f t="shared" si="13"/>
        <v>0</v>
      </c>
      <c r="AE23" s="197">
        <f t="shared" si="13"/>
        <v>220977000</v>
      </c>
      <c r="AF23" s="197">
        <f t="shared" si="13"/>
        <v>0</v>
      </c>
      <c r="AG23" s="197">
        <f t="shared" si="13"/>
        <v>220977000</v>
      </c>
      <c r="AH23" s="197">
        <f t="shared" si="13"/>
        <v>0</v>
      </c>
      <c r="AI23" s="197">
        <f t="shared" si="13"/>
        <v>220977000</v>
      </c>
      <c r="AJ23" s="184"/>
      <c r="AK23" s="183"/>
    </row>
    <row r="24" spans="1:37" s="185" customFormat="1" x14ac:dyDescent="0.2">
      <c r="A24" s="198" t="s">
        <v>1</v>
      </c>
      <c r="B24" s="225" t="s">
        <v>25</v>
      </c>
      <c r="C24" s="197">
        <v>202282283</v>
      </c>
      <c r="D24" s="197"/>
      <c r="E24" s="197">
        <f t="shared" ref="E24:E109" si="14">SUM(C24:D24)</f>
        <v>202282283</v>
      </c>
      <c r="F24" s="197"/>
      <c r="G24" s="197">
        <f t="shared" ref="G24" si="15">SUM(E24:F24)</f>
        <v>202282283</v>
      </c>
      <c r="H24" s="197"/>
      <c r="I24" s="197">
        <f t="shared" ref="I24" si="16">SUM(G24:H24)</f>
        <v>202282283</v>
      </c>
      <c r="J24" s="197"/>
      <c r="K24" s="197">
        <f t="shared" ref="K24" si="17">SUM(I24:J24)</f>
        <v>202282283</v>
      </c>
      <c r="L24" s="197"/>
      <c r="M24" s="197">
        <f t="shared" ref="M24" si="18">SUM(K24:L24)</f>
        <v>202282283</v>
      </c>
      <c r="N24" s="197"/>
      <c r="O24" s="197">
        <f t="shared" ref="O24" si="19">SUM(M24:N24)</f>
        <v>202282283</v>
      </c>
      <c r="P24" s="197">
        <v>208115500</v>
      </c>
      <c r="Q24" s="197"/>
      <c r="R24" s="197">
        <f t="shared" ref="R24:R108" si="20">SUM(P24:Q24)</f>
        <v>208115500</v>
      </c>
      <c r="S24" s="197"/>
      <c r="T24" s="197">
        <f t="shared" ref="T24" si="21">SUM(R24:S24)</f>
        <v>208115500</v>
      </c>
      <c r="U24" s="197"/>
      <c r="V24" s="197">
        <f t="shared" ref="V24" si="22">SUM(T24:U24)</f>
        <v>208115500</v>
      </c>
      <c r="W24" s="197"/>
      <c r="X24" s="197">
        <f t="shared" ref="X24" si="23">SUM(V24:W24)</f>
        <v>208115500</v>
      </c>
      <c r="Y24" s="197"/>
      <c r="Z24" s="197">
        <f t="shared" ref="Z24" si="24">SUM(X24:Y24)</f>
        <v>208115500</v>
      </c>
      <c r="AA24" s="197">
        <v>220977000</v>
      </c>
      <c r="AB24" s="197"/>
      <c r="AC24" s="197">
        <f t="shared" ref="AC24:AC108" si="25">SUM(AA24:AB24)</f>
        <v>220977000</v>
      </c>
      <c r="AD24" s="197"/>
      <c r="AE24" s="197">
        <f t="shared" ref="AE24" si="26">SUM(AC24:AD24)</f>
        <v>220977000</v>
      </c>
      <c r="AF24" s="197"/>
      <c r="AG24" s="197">
        <f t="shared" ref="AG24" si="27">SUM(AE24:AF24)</f>
        <v>220977000</v>
      </c>
      <c r="AH24" s="197"/>
      <c r="AI24" s="197">
        <f t="shared" ref="AI24" si="28">SUM(AG24:AH24)</f>
        <v>220977000</v>
      </c>
      <c r="AJ24" s="184"/>
      <c r="AK24" s="183"/>
    </row>
    <row r="25" spans="1:37" s="185" customFormat="1" x14ac:dyDescent="0.2">
      <c r="A25" s="198"/>
      <c r="B25" s="225"/>
      <c r="C25" s="194"/>
      <c r="D25" s="194"/>
      <c r="E25" s="194"/>
      <c r="F25" s="194"/>
      <c r="G25" s="194"/>
      <c r="H25" s="194"/>
      <c r="I25" s="194"/>
      <c r="J25" s="194"/>
      <c r="K25" s="194"/>
      <c r="L25" s="194"/>
      <c r="M25" s="194"/>
      <c r="N25" s="194"/>
      <c r="O25" s="194"/>
      <c r="P25" s="195"/>
      <c r="Q25" s="194"/>
      <c r="R25" s="194"/>
      <c r="S25" s="194"/>
      <c r="T25" s="194"/>
      <c r="U25" s="194"/>
      <c r="V25" s="194"/>
      <c r="W25" s="194"/>
      <c r="X25" s="194"/>
      <c r="Y25" s="194"/>
      <c r="Z25" s="194"/>
      <c r="AA25" s="195"/>
      <c r="AB25" s="194"/>
      <c r="AC25" s="194"/>
      <c r="AD25" s="194"/>
      <c r="AE25" s="194"/>
      <c r="AF25" s="194"/>
      <c r="AG25" s="194"/>
      <c r="AH25" s="194"/>
      <c r="AI25" s="194"/>
      <c r="AJ25" s="184"/>
      <c r="AK25" s="183"/>
    </row>
    <row r="26" spans="1:37" s="185" customFormat="1" ht="38.25" x14ac:dyDescent="0.2">
      <c r="A26" s="199" t="s">
        <v>9</v>
      </c>
      <c r="B26" s="225" t="s">
        <v>26</v>
      </c>
      <c r="C26" s="200">
        <f>C27</f>
        <v>27437934</v>
      </c>
      <c r="D26" s="200">
        <f t="shared" ref="D26:AH26" si="29">D27</f>
        <v>0</v>
      </c>
      <c r="E26" s="200">
        <f t="shared" si="29"/>
        <v>27437934</v>
      </c>
      <c r="F26" s="200">
        <f t="shared" si="29"/>
        <v>0</v>
      </c>
      <c r="G26" s="200">
        <f t="shared" si="29"/>
        <v>27437934</v>
      </c>
      <c r="H26" s="200">
        <f t="shared" si="29"/>
        <v>0</v>
      </c>
      <c r="I26" s="200">
        <f t="shared" si="29"/>
        <v>27437934</v>
      </c>
      <c r="J26" s="200">
        <f t="shared" si="29"/>
        <v>0</v>
      </c>
      <c r="K26" s="200">
        <f t="shared" si="29"/>
        <v>27437934</v>
      </c>
      <c r="L26" s="200">
        <f t="shared" si="29"/>
        <v>0</v>
      </c>
      <c r="M26" s="200">
        <f t="shared" si="29"/>
        <v>27437934</v>
      </c>
      <c r="N26" s="200">
        <f t="shared" si="29"/>
        <v>1500000</v>
      </c>
      <c r="O26" s="200">
        <f t="shared" si="29"/>
        <v>28937934</v>
      </c>
      <c r="P26" s="200">
        <f t="shared" si="29"/>
        <v>28784301</v>
      </c>
      <c r="Q26" s="200">
        <f t="shared" si="29"/>
        <v>0</v>
      </c>
      <c r="R26" s="200">
        <f t="shared" si="29"/>
        <v>28784301</v>
      </c>
      <c r="S26" s="200">
        <f t="shared" si="29"/>
        <v>0</v>
      </c>
      <c r="T26" s="200">
        <f t="shared" si="29"/>
        <v>28784301</v>
      </c>
      <c r="U26" s="200">
        <f t="shared" si="29"/>
        <v>0</v>
      </c>
      <c r="V26" s="200">
        <f t="shared" si="29"/>
        <v>28784301</v>
      </c>
      <c r="W26" s="200">
        <f t="shared" si="29"/>
        <v>0</v>
      </c>
      <c r="X26" s="200">
        <f t="shared" si="29"/>
        <v>28784301</v>
      </c>
      <c r="Y26" s="200">
        <f t="shared" si="29"/>
        <v>0</v>
      </c>
      <c r="Z26" s="200">
        <f t="shared" si="29"/>
        <v>28784301</v>
      </c>
      <c r="AA26" s="200">
        <f t="shared" si="29"/>
        <v>30067248</v>
      </c>
      <c r="AB26" s="200">
        <f t="shared" si="29"/>
        <v>0</v>
      </c>
      <c r="AC26" s="200">
        <f>AC27</f>
        <v>30067248</v>
      </c>
      <c r="AD26" s="200">
        <f t="shared" si="29"/>
        <v>0</v>
      </c>
      <c r="AE26" s="200">
        <f>AE27</f>
        <v>30067248</v>
      </c>
      <c r="AF26" s="200">
        <f t="shared" si="29"/>
        <v>0</v>
      </c>
      <c r="AG26" s="200">
        <f>AG27</f>
        <v>30067248</v>
      </c>
      <c r="AH26" s="200">
        <f t="shared" si="29"/>
        <v>0</v>
      </c>
      <c r="AI26" s="200">
        <f>AI27</f>
        <v>30067248</v>
      </c>
      <c r="AJ26" s="184"/>
      <c r="AK26" s="183"/>
    </row>
    <row r="27" spans="1:37" s="185" customFormat="1" ht="27.75" customHeight="1" x14ac:dyDescent="0.2">
      <c r="A27" s="198" t="s">
        <v>10</v>
      </c>
      <c r="B27" s="225" t="s">
        <v>27</v>
      </c>
      <c r="C27" s="197">
        <v>27437934</v>
      </c>
      <c r="D27" s="197"/>
      <c r="E27" s="197">
        <f t="shared" si="14"/>
        <v>27437934</v>
      </c>
      <c r="F27" s="197"/>
      <c r="G27" s="197">
        <f t="shared" ref="G27" si="30">SUM(E27:F27)</f>
        <v>27437934</v>
      </c>
      <c r="H27" s="197"/>
      <c r="I27" s="197">
        <f t="shared" ref="I27" si="31">SUM(G27:H27)</f>
        <v>27437934</v>
      </c>
      <c r="J27" s="197"/>
      <c r="K27" s="197">
        <f t="shared" ref="K27" si="32">SUM(I27:J27)</f>
        <v>27437934</v>
      </c>
      <c r="L27" s="197"/>
      <c r="M27" s="197">
        <f t="shared" ref="M27" si="33">SUM(K27:L27)</f>
        <v>27437934</v>
      </c>
      <c r="N27" s="197">
        <v>1500000</v>
      </c>
      <c r="O27" s="197">
        <f t="shared" ref="O27" si="34">SUM(M27:N27)</f>
        <v>28937934</v>
      </c>
      <c r="P27" s="197">
        <v>28784301</v>
      </c>
      <c r="Q27" s="197"/>
      <c r="R27" s="197">
        <f t="shared" si="20"/>
        <v>28784301</v>
      </c>
      <c r="S27" s="197"/>
      <c r="T27" s="197">
        <f t="shared" ref="T27" si="35">SUM(R27:S27)</f>
        <v>28784301</v>
      </c>
      <c r="U27" s="197"/>
      <c r="V27" s="197">
        <f t="shared" ref="V27" si="36">SUM(T27:U27)</f>
        <v>28784301</v>
      </c>
      <c r="W27" s="197"/>
      <c r="X27" s="197">
        <f t="shared" ref="X27" si="37">SUM(V27:W27)</f>
        <v>28784301</v>
      </c>
      <c r="Y27" s="197"/>
      <c r="Z27" s="197">
        <f t="shared" ref="Z27" si="38">SUM(X27:Y27)</f>
        <v>28784301</v>
      </c>
      <c r="AA27" s="197">
        <v>30067248</v>
      </c>
      <c r="AB27" s="197"/>
      <c r="AC27" s="197">
        <f t="shared" si="25"/>
        <v>30067248</v>
      </c>
      <c r="AD27" s="197"/>
      <c r="AE27" s="197">
        <f t="shared" ref="AE27" si="39">SUM(AC27:AD27)</f>
        <v>30067248</v>
      </c>
      <c r="AF27" s="197"/>
      <c r="AG27" s="197">
        <f t="shared" ref="AG27" si="40">SUM(AE27:AF27)</f>
        <v>30067248</v>
      </c>
      <c r="AH27" s="197"/>
      <c r="AI27" s="197">
        <f t="shared" ref="AI27" si="41">SUM(AG27:AH27)</f>
        <v>30067248</v>
      </c>
      <c r="AJ27" s="184"/>
      <c r="AK27" s="183"/>
    </row>
    <row r="28" spans="1:37" s="185" customFormat="1" x14ac:dyDescent="0.2">
      <c r="A28" s="198"/>
      <c r="B28" s="225"/>
      <c r="C28" s="197"/>
      <c r="D28" s="197"/>
      <c r="E28" s="197"/>
      <c r="F28" s="197"/>
      <c r="G28" s="197"/>
      <c r="H28" s="197"/>
      <c r="I28" s="197"/>
      <c r="J28" s="197"/>
      <c r="K28" s="197"/>
      <c r="L28" s="197"/>
      <c r="M28" s="197"/>
      <c r="N28" s="197"/>
      <c r="O28" s="197"/>
      <c r="P28" s="195"/>
      <c r="Q28" s="197"/>
      <c r="R28" s="197"/>
      <c r="S28" s="197"/>
      <c r="T28" s="197"/>
      <c r="U28" s="197"/>
      <c r="V28" s="197"/>
      <c r="W28" s="197"/>
      <c r="X28" s="197"/>
      <c r="Y28" s="197"/>
      <c r="Z28" s="197"/>
      <c r="AA28" s="195"/>
      <c r="AB28" s="197"/>
      <c r="AC28" s="197"/>
      <c r="AD28" s="197"/>
      <c r="AE28" s="197"/>
      <c r="AF28" s="197"/>
      <c r="AG28" s="197"/>
      <c r="AH28" s="197"/>
      <c r="AI28" s="197"/>
      <c r="AJ28" s="184"/>
      <c r="AK28" s="183"/>
    </row>
    <row r="29" spans="1:37" x14ac:dyDescent="0.2">
      <c r="A29" s="199" t="s">
        <v>2</v>
      </c>
      <c r="B29" s="225" t="s">
        <v>28</v>
      </c>
      <c r="C29" s="197">
        <f>C30+C31+C32</f>
        <v>15183598</v>
      </c>
      <c r="D29" s="197">
        <f t="shared" ref="D29:AC29" si="42">D30+D31+D32</f>
        <v>0</v>
      </c>
      <c r="E29" s="197">
        <f t="shared" si="42"/>
        <v>15183598</v>
      </c>
      <c r="F29" s="197">
        <f t="shared" ref="F29:G29" si="43">F30+F31+F32</f>
        <v>0</v>
      </c>
      <c r="G29" s="197">
        <f t="shared" si="43"/>
        <v>15183598</v>
      </c>
      <c r="H29" s="197">
        <f t="shared" ref="H29:I29" si="44">H30+H31+H32</f>
        <v>0</v>
      </c>
      <c r="I29" s="197">
        <f t="shared" si="44"/>
        <v>15183598</v>
      </c>
      <c r="J29" s="197">
        <f t="shared" ref="J29:K29" si="45">J30+J31+J32</f>
        <v>0</v>
      </c>
      <c r="K29" s="197">
        <f t="shared" si="45"/>
        <v>15183598</v>
      </c>
      <c r="L29" s="197">
        <f t="shared" ref="L29:M29" si="46">L30+L31+L32</f>
        <v>0</v>
      </c>
      <c r="M29" s="197">
        <f t="shared" si="46"/>
        <v>15183598</v>
      </c>
      <c r="N29" s="197">
        <f t="shared" ref="N29:O29" si="47">N30+N31+N32</f>
        <v>0</v>
      </c>
      <c r="O29" s="197">
        <f t="shared" si="47"/>
        <v>15183598</v>
      </c>
      <c r="P29" s="197">
        <f t="shared" si="42"/>
        <v>15772620</v>
      </c>
      <c r="Q29" s="197">
        <f t="shared" si="42"/>
        <v>0</v>
      </c>
      <c r="R29" s="197">
        <f t="shared" si="42"/>
        <v>15772620</v>
      </c>
      <c r="S29" s="197">
        <f t="shared" ref="S29:T29" si="48">S30+S31+S32</f>
        <v>0</v>
      </c>
      <c r="T29" s="197">
        <f t="shared" si="48"/>
        <v>15772620</v>
      </c>
      <c r="U29" s="197">
        <f t="shared" ref="U29:V29" si="49">U30+U31+U32</f>
        <v>0</v>
      </c>
      <c r="V29" s="197">
        <f t="shared" si="49"/>
        <v>15772620</v>
      </c>
      <c r="W29" s="197">
        <f t="shared" ref="W29:X29" si="50">W30+W31+W32</f>
        <v>0</v>
      </c>
      <c r="X29" s="197">
        <f t="shared" si="50"/>
        <v>15772620</v>
      </c>
      <c r="Y29" s="197">
        <f t="shared" ref="Y29:Z29" si="51">Y30+Y31+Y32</f>
        <v>0</v>
      </c>
      <c r="Z29" s="197">
        <f t="shared" si="51"/>
        <v>15772620</v>
      </c>
      <c r="AA29" s="197">
        <f t="shared" si="42"/>
        <v>16398792</v>
      </c>
      <c r="AB29" s="197">
        <f t="shared" si="42"/>
        <v>0</v>
      </c>
      <c r="AC29" s="197">
        <f t="shared" si="42"/>
        <v>16398792</v>
      </c>
      <c r="AD29" s="197">
        <f t="shared" ref="AD29:AE29" si="52">AD30+AD31+AD32</f>
        <v>0</v>
      </c>
      <c r="AE29" s="197">
        <f t="shared" si="52"/>
        <v>16398792</v>
      </c>
      <c r="AF29" s="197">
        <f t="shared" ref="AF29:AG29" si="53">AF30+AF31+AF32</f>
        <v>0</v>
      </c>
      <c r="AG29" s="197">
        <f t="shared" si="53"/>
        <v>16398792</v>
      </c>
      <c r="AH29" s="197">
        <f t="shared" ref="AH29:AI29" si="54">AH30+AH31+AH32</f>
        <v>0</v>
      </c>
      <c r="AI29" s="197">
        <f t="shared" si="54"/>
        <v>16398792</v>
      </c>
    </row>
    <row r="30" spans="1:37" ht="25.5" x14ac:dyDescent="0.2">
      <c r="A30" s="198" t="s">
        <v>58</v>
      </c>
      <c r="B30" s="225" t="s">
        <v>29</v>
      </c>
      <c r="C30" s="197">
        <v>12329000</v>
      </c>
      <c r="D30" s="197"/>
      <c r="E30" s="197">
        <f t="shared" si="14"/>
        <v>12329000</v>
      </c>
      <c r="F30" s="197"/>
      <c r="G30" s="197">
        <f t="shared" ref="G30:G32" si="55">SUM(E30:F30)</f>
        <v>12329000</v>
      </c>
      <c r="H30" s="197"/>
      <c r="I30" s="197">
        <f t="shared" ref="I30:I32" si="56">SUM(G30:H30)</f>
        <v>12329000</v>
      </c>
      <c r="J30" s="197"/>
      <c r="K30" s="197">
        <f t="shared" ref="K30:K32" si="57">SUM(I30:J30)</f>
        <v>12329000</v>
      </c>
      <c r="L30" s="197"/>
      <c r="M30" s="197">
        <f t="shared" ref="M30:M32" si="58">SUM(K30:L30)</f>
        <v>12329000</v>
      </c>
      <c r="N30" s="197"/>
      <c r="O30" s="197">
        <f t="shared" ref="O30:O32" si="59">SUM(M30:N30)</f>
        <v>12329000</v>
      </c>
      <c r="P30" s="197">
        <v>12807365</v>
      </c>
      <c r="Q30" s="197"/>
      <c r="R30" s="197">
        <f t="shared" si="20"/>
        <v>12807365</v>
      </c>
      <c r="S30" s="197"/>
      <c r="T30" s="197">
        <f t="shared" ref="T30:T32" si="60">SUM(R30:S30)</f>
        <v>12807365</v>
      </c>
      <c r="U30" s="197"/>
      <c r="V30" s="197">
        <f t="shared" ref="V30:V32" si="61">SUM(T30:U30)</f>
        <v>12807365</v>
      </c>
      <c r="W30" s="197"/>
      <c r="X30" s="197">
        <f t="shared" ref="X30:X32" si="62">SUM(V30:W30)</f>
        <v>12807365</v>
      </c>
      <c r="Y30" s="197"/>
      <c r="Z30" s="197">
        <f t="shared" ref="Z30:Z32" si="63">SUM(X30:Y30)</f>
        <v>12807365</v>
      </c>
      <c r="AA30" s="197">
        <v>13315817</v>
      </c>
      <c r="AB30" s="197"/>
      <c r="AC30" s="197">
        <f t="shared" si="25"/>
        <v>13315817</v>
      </c>
      <c r="AD30" s="197"/>
      <c r="AE30" s="197">
        <f t="shared" ref="AE30:AE32" si="64">SUM(AC30:AD30)</f>
        <v>13315817</v>
      </c>
      <c r="AF30" s="197"/>
      <c r="AG30" s="197">
        <f t="shared" ref="AG30:AG32" si="65">SUM(AE30:AF30)</f>
        <v>13315817</v>
      </c>
      <c r="AH30" s="197"/>
      <c r="AI30" s="197">
        <f t="shared" ref="AI30:AI32" si="66">SUM(AG30:AH30)</f>
        <v>13315817</v>
      </c>
    </row>
    <row r="31" spans="1:37" x14ac:dyDescent="0.2">
      <c r="A31" s="198" t="s">
        <v>344</v>
      </c>
      <c r="B31" s="225" t="s">
        <v>345</v>
      </c>
      <c r="C31" s="197">
        <v>598</v>
      </c>
      <c r="D31" s="197"/>
      <c r="E31" s="197">
        <f t="shared" si="14"/>
        <v>598</v>
      </c>
      <c r="F31" s="197"/>
      <c r="G31" s="197">
        <f t="shared" si="55"/>
        <v>598</v>
      </c>
      <c r="H31" s="197"/>
      <c r="I31" s="197">
        <f t="shared" si="56"/>
        <v>598</v>
      </c>
      <c r="J31" s="197"/>
      <c r="K31" s="197">
        <f t="shared" si="57"/>
        <v>598</v>
      </c>
      <c r="L31" s="197"/>
      <c r="M31" s="197">
        <f t="shared" si="58"/>
        <v>598</v>
      </c>
      <c r="N31" s="197"/>
      <c r="O31" s="197">
        <f t="shared" si="59"/>
        <v>598</v>
      </c>
      <c r="P31" s="197">
        <v>520</v>
      </c>
      <c r="Q31" s="197"/>
      <c r="R31" s="197">
        <f t="shared" si="20"/>
        <v>520</v>
      </c>
      <c r="S31" s="197"/>
      <c r="T31" s="197">
        <f t="shared" si="60"/>
        <v>520</v>
      </c>
      <c r="U31" s="197"/>
      <c r="V31" s="197">
        <f t="shared" si="61"/>
        <v>520</v>
      </c>
      <c r="W31" s="197"/>
      <c r="X31" s="197">
        <f t="shared" si="62"/>
        <v>520</v>
      </c>
      <c r="Y31" s="197"/>
      <c r="Z31" s="197">
        <f t="shared" si="63"/>
        <v>520</v>
      </c>
      <c r="AA31" s="197">
        <v>540</v>
      </c>
      <c r="AB31" s="197"/>
      <c r="AC31" s="197">
        <f t="shared" si="25"/>
        <v>540</v>
      </c>
      <c r="AD31" s="197"/>
      <c r="AE31" s="197">
        <f t="shared" si="64"/>
        <v>540</v>
      </c>
      <c r="AF31" s="197"/>
      <c r="AG31" s="197">
        <f t="shared" si="65"/>
        <v>540</v>
      </c>
      <c r="AH31" s="197"/>
      <c r="AI31" s="197">
        <f t="shared" si="66"/>
        <v>540</v>
      </c>
    </row>
    <row r="32" spans="1:37" ht="13.9" customHeight="1" x14ac:dyDescent="0.2">
      <c r="A32" s="198" t="s">
        <v>346</v>
      </c>
      <c r="B32" s="225" t="s">
        <v>347</v>
      </c>
      <c r="C32" s="197">
        <v>2854000</v>
      </c>
      <c r="D32" s="197"/>
      <c r="E32" s="197">
        <f t="shared" si="14"/>
        <v>2854000</v>
      </c>
      <c r="F32" s="197"/>
      <c r="G32" s="197">
        <f t="shared" si="55"/>
        <v>2854000</v>
      </c>
      <c r="H32" s="197"/>
      <c r="I32" s="197">
        <f t="shared" si="56"/>
        <v>2854000</v>
      </c>
      <c r="J32" s="197"/>
      <c r="K32" s="197">
        <f t="shared" si="57"/>
        <v>2854000</v>
      </c>
      <c r="L32" s="197"/>
      <c r="M32" s="197">
        <f t="shared" si="58"/>
        <v>2854000</v>
      </c>
      <c r="N32" s="197"/>
      <c r="O32" s="197">
        <f t="shared" si="59"/>
        <v>2854000</v>
      </c>
      <c r="P32" s="197">
        <v>2964735</v>
      </c>
      <c r="Q32" s="197"/>
      <c r="R32" s="197">
        <f t="shared" si="20"/>
        <v>2964735</v>
      </c>
      <c r="S32" s="197"/>
      <c r="T32" s="197">
        <f t="shared" si="60"/>
        <v>2964735</v>
      </c>
      <c r="U32" s="197"/>
      <c r="V32" s="197">
        <f t="shared" si="61"/>
        <v>2964735</v>
      </c>
      <c r="W32" s="197"/>
      <c r="X32" s="197">
        <f t="shared" si="62"/>
        <v>2964735</v>
      </c>
      <c r="Y32" s="197"/>
      <c r="Z32" s="197">
        <f t="shared" si="63"/>
        <v>2964735</v>
      </c>
      <c r="AA32" s="197">
        <v>3082435</v>
      </c>
      <c r="AB32" s="197"/>
      <c r="AC32" s="197">
        <f t="shared" si="25"/>
        <v>3082435</v>
      </c>
      <c r="AD32" s="197"/>
      <c r="AE32" s="197">
        <f t="shared" si="64"/>
        <v>3082435</v>
      </c>
      <c r="AF32" s="197"/>
      <c r="AG32" s="197">
        <f t="shared" si="65"/>
        <v>3082435</v>
      </c>
      <c r="AH32" s="197"/>
      <c r="AI32" s="197">
        <f t="shared" si="66"/>
        <v>3082435</v>
      </c>
    </row>
    <row r="33" spans="1:37" x14ac:dyDescent="0.2">
      <c r="A33" s="198"/>
      <c r="B33" s="225"/>
      <c r="C33" s="197"/>
      <c r="D33" s="197"/>
      <c r="E33" s="197"/>
      <c r="F33" s="197"/>
      <c r="G33" s="197"/>
      <c r="H33" s="197"/>
      <c r="I33" s="197"/>
      <c r="J33" s="197"/>
      <c r="K33" s="197"/>
      <c r="L33" s="197"/>
      <c r="M33" s="197"/>
      <c r="N33" s="197"/>
      <c r="O33" s="197"/>
      <c r="P33" s="195"/>
      <c r="Q33" s="197"/>
      <c r="R33" s="197"/>
      <c r="S33" s="197"/>
      <c r="T33" s="197"/>
      <c r="U33" s="197"/>
      <c r="V33" s="197"/>
      <c r="W33" s="197"/>
      <c r="X33" s="197"/>
      <c r="Y33" s="197"/>
      <c r="Z33" s="197"/>
      <c r="AA33" s="195"/>
      <c r="AB33" s="197"/>
      <c r="AC33" s="197"/>
      <c r="AD33" s="197"/>
      <c r="AE33" s="197"/>
      <c r="AF33" s="197"/>
      <c r="AG33" s="197"/>
      <c r="AH33" s="197"/>
      <c r="AI33" s="197"/>
    </row>
    <row r="34" spans="1:37" x14ac:dyDescent="0.2">
      <c r="A34" s="199" t="s">
        <v>56</v>
      </c>
      <c r="B34" s="225" t="s">
        <v>37</v>
      </c>
      <c r="C34" s="200">
        <f>SUM(C35:C36)</f>
        <v>4659077</v>
      </c>
      <c r="D34" s="200">
        <f t="shared" ref="D34:AC34" si="67">SUM(D35:D36)</f>
        <v>0</v>
      </c>
      <c r="E34" s="200">
        <f t="shared" si="67"/>
        <v>4659077</v>
      </c>
      <c r="F34" s="200">
        <f t="shared" ref="F34:G34" si="68">SUM(F35:F36)</f>
        <v>0</v>
      </c>
      <c r="G34" s="200">
        <f t="shared" si="68"/>
        <v>4659077</v>
      </c>
      <c r="H34" s="200">
        <f t="shared" ref="H34:I34" si="69">SUM(H35:H36)</f>
        <v>0</v>
      </c>
      <c r="I34" s="200">
        <f t="shared" si="69"/>
        <v>4659077</v>
      </c>
      <c r="J34" s="200">
        <f t="shared" ref="J34:K34" si="70">SUM(J35:J36)</f>
        <v>0</v>
      </c>
      <c r="K34" s="200">
        <f t="shared" si="70"/>
        <v>4659077</v>
      </c>
      <c r="L34" s="200">
        <f t="shared" ref="L34:M34" si="71">SUM(L35:L36)</f>
        <v>0</v>
      </c>
      <c r="M34" s="200">
        <f t="shared" si="71"/>
        <v>4659077</v>
      </c>
      <c r="N34" s="200">
        <f t="shared" ref="N34:O34" si="72">SUM(N35:N36)</f>
        <v>0</v>
      </c>
      <c r="O34" s="200">
        <f t="shared" si="72"/>
        <v>4659077</v>
      </c>
      <c r="P34" s="200">
        <f t="shared" si="67"/>
        <v>4820115</v>
      </c>
      <c r="Q34" s="200">
        <f t="shared" si="67"/>
        <v>0</v>
      </c>
      <c r="R34" s="200">
        <f t="shared" si="67"/>
        <v>4820115</v>
      </c>
      <c r="S34" s="200">
        <f t="shared" ref="S34:T34" si="73">SUM(S35:S36)</f>
        <v>0</v>
      </c>
      <c r="T34" s="200">
        <f t="shared" si="73"/>
        <v>4820115</v>
      </c>
      <c r="U34" s="200">
        <f t="shared" ref="U34:V34" si="74">SUM(U35:U36)</f>
        <v>0</v>
      </c>
      <c r="V34" s="200">
        <f t="shared" si="74"/>
        <v>4820115</v>
      </c>
      <c r="W34" s="200">
        <f t="shared" ref="W34:X34" si="75">SUM(W35:W36)</f>
        <v>0</v>
      </c>
      <c r="X34" s="200">
        <f t="shared" si="75"/>
        <v>4820115</v>
      </c>
      <c r="Y34" s="200">
        <f t="shared" ref="Y34:Z34" si="76">SUM(Y35:Y36)</f>
        <v>0</v>
      </c>
      <c r="Z34" s="200">
        <f t="shared" si="76"/>
        <v>4820115</v>
      </c>
      <c r="AA34" s="200">
        <f t="shared" si="67"/>
        <v>4988093</v>
      </c>
      <c r="AB34" s="200">
        <f t="shared" si="67"/>
        <v>0</v>
      </c>
      <c r="AC34" s="200">
        <f t="shared" si="67"/>
        <v>4988093</v>
      </c>
      <c r="AD34" s="200">
        <f t="shared" ref="AD34:AE34" si="77">SUM(AD35:AD36)</f>
        <v>0</v>
      </c>
      <c r="AE34" s="200">
        <f t="shared" si="77"/>
        <v>4988093</v>
      </c>
      <c r="AF34" s="200">
        <f t="shared" ref="AF34:AG34" si="78">SUM(AF35:AF36)</f>
        <v>0</v>
      </c>
      <c r="AG34" s="200">
        <f t="shared" si="78"/>
        <v>4988093</v>
      </c>
      <c r="AH34" s="200">
        <f t="shared" ref="AH34:AI34" si="79">SUM(AH35:AH36)</f>
        <v>0</v>
      </c>
      <c r="AI34" s="200">
        <f t="shared" si="79"/>
        <v>4988093</v>
      </c>
      <c r="AJ34" s="188">
        <f>C34-4811000</f>
        <v>-151923</v>
      </c>
      <c r="AK34" s="188">
        <f>AA34-5134000</f>
        <v>-145907</v>
      </c>
    </row>
    <row r="35" spans="1:37" ht="28.5" customHeight="1" x14ac:dyDescent="0.2">
      <c r="A35" s="198" t="s">
        <v>348</v>
      </c>
      <c r="B35" s="225" t="s">
        <v>349</v>
      </c>
      <c r="C35" s="200">
        <v>3559077</v>
      </c>
      <c r="D35" s="200"/>
      <c r="E35" s="200">
        <f t="shared" si="14"/>
        <v>3559077</v>
      </c>
      <c r="F35" s="200"/>
      <c r="G35" s="200">
        <f t="shared" ref="G35:G36" si="80">SUM(E35:F35)</f>
        <v>3559077</v>
      </c>
      <c r="H35" s="200"/>
      <c r="I35" s="200">
        <f t="shared" ref="I35:I36" si="81">SUM(G35:H35)</f>
        <v>3559077</v>
      </c>
      <c r="J35" s="200"/>
      <c r="K35" s="200">
        <f t="shared" ref="K35:K36" si="82">SUM(I35:J35)</f>
        <v>3559077</v>
      </c>
      <c r="L35" s="200"/>
      <c r="M35" s="200">
        <f t="shared" ref="M35:M36" si="83">SUM(K35:L35)</f>
        <v>3559077</v>
      </c>
      <c r="N35" s="200"/>
      <c r="O35" s="200">
        <f t="shared" ref="O35:O36" si="84">SUM(M35:N35)</f>
        <v>3559077</v>
      </c>
      <c r="P35" s="200">
        <f>4969000-148885-P36</f>
        <v>3684115</v>
      </c>
      <c r="Q35" s="200"/>
      <c r="R35" s="200">
        <f t="shared" si="20"/>
        <v>3684115</v>
      </c>
      <c r="S35" s="200"/>
      <c r="T35" s="200">
        <f t="shared" ref="T35:T36" si="85">SUM(R35:S35)</f>
        <v>3684115</v>
      </c>
      <c r="U35" s="200"/>
      <c r="V35" s="200">
        <f t="shared" ref="V35:V36" si="86">SUM(T35:U35)</f>
        <v>3684115</v>
      </c>
      <c r="W35" s="200"/>
      <c r="X35" s="200">
        <f t="shared" ref="X35:X36" si="87">SUM(V35:W35)</f>
        <v>3684115</v>
      </c>
      <c r="Y35" s="200"/>
      <c r="Z35" s="200">
        <f t="shared" ref="Z35:Z36" si="88">SUM(X35:Y35)</f>
        <v>3684115</v>
      </c>
      <c r="AA35" s="200">
        <f>5134000-AA36-145907</f>
        <v>3814093</v>
      </c>
      <c r="AB35" s="200"/>
      <c r="AC35" s="200">
        <f t="shared" si="25"/>
        <v>3814093</v>
      </c>
      <c r="AD35" s="200"/>
      <c r="AE35" s="200">
        <f t="shared" ref="AE35:AE36" si="89">SUM(AC35:AD35)</f>
        <v>3814093</v>
      </c>
      <c r="AF35" s="200"/>
      <c r="AG35" s="200">
        <f t="shared" ref="AG35:AG36" si="90">SUM(AE35:AF35)</f>
        <v>3814093</v>
      </c>
      <c r="AH35" s="200"/>
      <c r="AI35" s="200">
        <f t="shared" ref="AI35:AI36" si="91">SUM(AG35:AH35)</f>
        <v>3814093</v>
      </c>
      <c r="AJ35" s="186"/>
    </row>
    <row r="36" spans="1:37" ht="37.5" customHeight="1" x14ac:dyDescent="0.2">
      <c r="A36" s="198" t="s">
        <v>17</v>
      </c>
      <c r="B36" s="225" t="s">
        <v>38</v>
      </c>
      <c r="C36" s="200">
        <v>1100000</v>
      </c>
      <c r="D36" s="200"/>
      <c r="E36" s="200">
        <f t="shared" si="14"/>
        <v>1100000</v>
      </c>
      <c r="F36" s="200"/>
      <c r="G36" s="200">
        <f t="shared" si="80"/>
        <v>1100000</v>
      </c>
      <c r="H36" s="200"/>
      <c r="I36" s="200">
        <f t="shared" si="81"/>
        <v>1100000</v>
      </c>
      <c r="J36" s="200"/>
      <c r="K36" s="200">
        <f t="shared" si="82"/>
        <v>1100000</v>
      </c>
      <c r="L36" s="200"/>
      <c r="M36" s="200">
        <f t="shared" si="83"/>
        <v>1100000</v>
      </c>
      <c r="N36" s="200"/>
      <c r="O36" s="200">
        <f t="shared" si="84"/>
        <v>1100000</v>
      </c>
      <c r="P36" s="200">
        <v>1136000</v>
      </c>
      <c r="Q36" s="200"/>
      <c r="R36" s="200">
        <f t="shared" si="20"/>
        <v>1136000</v>
      </c>
      <c r="S36" s="200"/>
      <c r="T36" s="200">
        <f t="shared" si="85"/>
        <v>1136000</v>
      </c>
      <c r="U36" s="200"/>
      <c r="V36" s="200">
        <f t="shared" si="86"/>
        <v>1136000</v>
      </c>
      <c r="W36" s="200"/>
      <c r="X36" s="200">
        <f t="shared" si="87"/>
        <v>1136000</v>
      </c>
      <c r="Y36" s="200"/>
      <c r="Z36" s="200">
        <f t="shared" si="88"/>
        <v>1136000</v>
      </c>
      <c r="AA36" s="200">
        <v>1174000</v>
      </c>
      <c r="AB36" s="200"/>
      <c r="AC36" s="200">
        <f t="shared" si="25"/>
        <v>1174000</v>
      </c>
      <c r="AD36" s="200"/>
      <c r="AE36" s="200">
        <f t="shared" si="89"/>
        <v>1174000</v>
      </c>
      <c r="AF36" s="200"/>
      <c r="AG36" s="200">
        <f t="shared" si="90"/>
        <v>1174000</v>
      </c>
      <c r="AH36" s="200"/>
      <c r="AI36" s="200">
        <f t="shared" si="91"/>
        <v>1174000</v>
      </c>
    </row>
    <row r="37" spans="1:37" x14ac:dyDescent="0.2">
      <c r="A37" s="198"/>
      <c r="B37" s="225"/>
      <c r="C37" s="197"/>
      <c r="D37" s="197"/>
      <c r="E37" s="197"/>
      <c r="F37" s="197"/>
      <c r="G37" s="197"/>
      <c r="H37" s="197"/>
      <c r="I37" s="197"/>
      <c r="J37" s="197"/>
      <c r="K37" s="197"/>
      <c r="L37" s="197"/>
      <c r="M37" s="197"/>
      <c r="N37" s="197"/>
      <c r="O37" s="197"/>
      <c r="P37" s="195"/>
      <c r="Q37" s="197"/>
      <c r="R37" s="197"/>
      <c r="S37" s="197"/>
      <c r="T37" s="197"/>
      <c r="U37" s="197"/>
      <c r="V37" s="197"/>
      <c r="W37" s="197"/>
      <c r="X37" s="197"/>
      <c r="Y37" s="197"/>
      <c r="Z37" s="197"/>
      <c r="AA37" s="195"/>
      <c r="AB37" s="197"/>
      <c r="AC37" s="197"/>
      <c r="AD37" s="197"/>
      <c r="AE37" s="197"/>
      <c r="AF37" s="197"/>
      <c r="AG37" s="197"/>
      <c r="AH37" s="197"/>
      <c r="AI37" s="197"/>
    </row>
    <row r="38" spans="1:37" ht="38.25" x14ac:dyDescent="0.2">
      <c r="A38" s="196" t="s">
        <v>13</v>
      </c>
      <c r="B38" s="225" t="s">
        <v>39</v>
      </c>
      <c r="C38" s="200">
        <f>SUM(C39:C40)</f>
        <v>16492800</v>
      </c>
      <c r="D38" s="200">
        <f t="shared" ref="D38:AC38" si="92">SUM(D39:D40)</f>
        <v>0</v>
      </c>
      <c r="E38" s="200">
        <f t="shared" si="92"/>
        <v>16492800</v>
      </c>
      <c r="F38" s="200">
        <f t="shared" ref="F38:G38" si="93">SUM(F39:F40)</f>
        <v>0</v>
      </c>
      <c r="G38" s="200">
        <f t="shared" si="93"/>
        <v>16492800</v>
      </c>
      <c r="H38" s="200">
        <f t="shared" ref="H38:I38" si="94">SUM(H39:H40)</f>
        <v>0</v>
      </c>
      <c r="I38" s="200">
        <f t="shared" si="94"/>
        <v>16492800</v>
      </c>
      <c r="J38" s="200">
        <f t="shared" ref="J38:K38" si="95">SUM(J39:J40)</f>
        <v>0</v>
      </c>
      <c r="K38" s="200">
        <f t="shared" si="95"/>
        <v>16492800</v>
      </c>
      <c r="L38" s="200">
        <f t="shared" ref="L38:M38" si="96">SUM(L39:L40)</f>
        <v>0</v>
      </c>
      <c r="M38" s="200">
        <f t="shared" si="96"/>
        <v>16492800</v>
      </c>
      <c r="N38" s="200">
        <f t="shared" ref="N38:O38" si="97">SUM(N39:N40)</f>
        <v>0</v>
      </c>
      <c r="O38" s="200">
        <f t="shared" si="97"/>
        <v>16492800</v>
      </c>
      <c r="P38" s="200">
        <f t="shared" si="92"/>
        <v>16110600</v>
      </c>
      <c r="Q38" s="200">
        <f t="shared" si="92"/>
        <v>0</v>
      </c>
      <c r="R38" s="200">
        <f t="shared" si="92"/>
        <v>16110600</v>
      </c>
      <c r="S38" s="200">
        <f t="shared" ref="S38:T38" si="98">SUM(S39:S40)</f>
        <v>0</v>
      </c>
      <c r="T38" s="200">
        <f t="shared" si="98"/>
        <v>16110600</v>
      </c>
      <c r="U38" s="200">
        <f t="shared" ref="U38:V38" si="99">SUM(U39:U40)</f>
        <v>0</v>
      </c>
      <c r="V38" s="200">
        <f t="shared" si="99"/>
        <v>16110600</v>
      </c>
      <c r="W38" s="200">
        <f t="shared" ref="W38:X38" si="100">SUM(W39:W40)</f>
        <v>0</v>
      </c>
      <c r="X38" s="200">
        <f t="shared" si="100"/>
        <v>16110600</v>
      </c>
      <c r="Y38" s="200">
        <f t="shared" ref="Y38:Z38" si="101">SUM(Y39:Y40)</f>
        <v>0</v>
      </c>
      <c r="Z38" s="200">
        <f t="shared" si="101"/>
        <v>16110600</v>
      </c>
      <c r="AA38" s="200">
        <f t="shared" si="92"/>
        <v>16110600</v>
      </c>
      <c r="AB38" s="200">
        <f t="shared" si="92"/>
        <v>0</v>
      </c>
      <c r="AC38" s="200">
        <f t="shared" si="92"/>
        <v>16110600</v>
      </c>
      <c r="AD38" s="200">
        <f t="shared" ref="AD38:AE38" si="102">SUM(AD39:AD40)</f>
        <v>0</v>
      </c>
      <c r="AE38" s="200">
        <f t="shared" si="102"/>
        <v>16110600</v>
      </c>
      <c r="AF38" s="200">
        <f t="shared" ref="AF38:AG38" si="103">SUM(AF39:AF40)</f>
        <v>0</v>
      </c>
      <c r="AG38" s="200">
        <f t="shared" si="103"/>
        <v>16110600</v>
      </c>
      <c r="AH38" s="200">
        <f t="shared" ref="AH38:AI38" si="104">SUM(AH39:AH40)</f>
        <v>0</v>
      </c>
      <c r="AI38" s="200">
        <f t="shared" si="104"/>
        <v>16110600</v>
      </c>
      <c r="AJ38" s="186"/>
    </row>
    <row r="39" spans="1:37" ht="37.5" customHeight="1" x14ac:dyDescent="0.2">
      <c r="A39" s="198" t="s">
        <v>60</v>
      </c>
      <c r="B39" s="225" t="s">
        <v>41</v>
      </c>
      <c r="C39" s="200">
        <f>7986800+1400000+330000+1772000</f>
        <v>11488800</v>
      </c>
      <c r="D39" s="200"/>
      <c r="E39" s="200">
        <f t="shared" si="14"/>
        <v>11488800</v>
      </c>
      <c r="F39" s="200"/>
      <c r="G39" s="200">
        <f t="shared" ref="G39:G40" si="105">SUM(E39:F39)</f>
        <v>11488800</v>
      </c>
      <c r="H39" s="200"/>
      <c r="I39" s="200">
        <f t="shared" ref="I39:I40" si="106">SUM(G39:H39)</f>
        <v>11488800</v>
      </c>
      <c r="J39" s="200">
        <v>104000</v>
      </c>
      <c r="K39" s="200">
        <f t="shared" ref="K39:K40" si="107">SUM(I39:J39)</f>
        <v>11592800</v>
      </c>
      <c r="L39" s="200"/>
      <c r="M39" s="200">
        <f t="shared" ref="M39:M40" si="108">SUM(K39:L39)</f>
        <v>11592800</v>
      </c>
      <c r="N39" s="200"/>
      <c r="O39" s="200">
        <f t="shared" ref="O39:O40" si="109">SUM(M39:N39)</f>
        <v>11592800</v>
      </c>
      <c r="P39" s="200">
        <f>7721600+1400000+213000+1772000</f>
        <v>11106600</v>
      </c>
      <c r="Q39" s="200"/>
      <c r="R39" s="200">
        <f t="shared" si="20"/>
        <v>11106600</v>
      </c>
      <c r="S39" s="200"/>
      <c r="T39" s="200">
        <f t="shared" ref="T39:T40" si="110">SUM(R39:S39)</f>
        <v>11106600</v>
      </c>
      <c r="U39" s="200"/>
      <c r="V39" s="200">
        <f t="shared" ref="V39:V40" si="111">SUM(T39:U39)</f>
        <v>11106600</v>
      </c>
      <c r="W39" s="200"/>
      <c r="X39" s="200">
        <f t="shared" ref="X39:X40" si="112">SUM(V39:W39)</f>
        <v>11106600</v>
      </c>
      <c r="Y39" s="200"/>
      <c r="Z39" s="200">
        <f t="shared" ref="Z39:Z40" si="113">SUM(X39:Y39)</f>
        <v>11106600</v>
      </c>
      <c r="AA39" s="200">
        <f>7721600+1400000+213000+1772000</f>
        <v>11106600</v>
      </c>
      <c r="AB39" s="200"/>
      <c r="AC39" s="200">
        <f t="shared" si="25"/>
        <v>11106600</v>
      </c>
      <c r="AD39" s="200"/>
      <c r="AE39" s="200">
        <f t="shared" ref="AE39:AE40" si="114">SUM(AC39:AD39)</f>
        <v>11106600</v>
      </c>
      <c r="AF39" s="200"/>
      <c r="AG39" s="200">
        <f t="shared" ref="AG39:AG40" si="115">SUM(AE39:AF39)</f>
        <v>11106600</v>
      </c>
      <c r="AH39" s="200"/>
      <c r="AI39" s="200">
        <f t="shared" ref="AI39:AI40" si="116">SUM(AG39:AH39)</f>
        <v>11106600</v>
      </c>
    </row>
    <row r="40" spans="1:37" s="184" customFormat="1" ht="37.5" customHeight="1" x14ac:dyDescent="0.2">
      <c r="A40" s="201" t="s">
        <v>80</v>
      </c>
      <c r="B40" s="225" t="s">
        <v>77</v>
      </c>
      <c r="C40" s="200">
        <f>4900000+104000</f>
        <v>5004000</v>
      </c>
      <c r="D40" s="200"/>
      <c r="E40" s="200">
        <f t="shared" si="14"/>
        <v>5004000</v>
      </c>
      <c r="F40" s="200"/>
      <c r="G40" s="200">
        <f t="shared" si="105"/>
        <v>5004000</v>
      </c>
      <c r="H40" s="200"/>
      <c r="I40" s="200">
        <f t="shared" si="106"/>
        <v>5004000</v>
      </c>
      <c r="J40" s="200">
        <v>-104000</v>
      </c>
      <c r="K40" s="200">
        <f t="shared" si="107"/>
        <v>4900000</v>
      </c>
      <c r="L40" s="200"/>
      <c r="M40" s="200">
        <f t="shared" si="108"/>
        <v>4900000</v>
      </c>
      <c r="N40" s="200"/>
      <c r="O40" s="200">
        <f t="shared" si="109"/>
        <v>4900000</v>
      </c>
      <c r="P40" s="200">
        <v>5004000</v>
      </c>
      <c r="Q40" s="200"/>
      <c r="R40" s="200">
        <f t="shared" si="20"/>
        <v>5004000</v>
      </c>
      <c r="S40" s="200"/>
      <c r="T40" s="200">
        <f t="shared" si="110"/>
        <v>5004000</v>
      </c>
      <c r="U40" s="200"/>
      <c r="V40" s="200">
        <f t="shared" si="111"/>
        <v>5004000</v>
      </c>
      <c r="W40" s="200"/>
      <c r="X40" s="200">
        <f t="shared" si="112"/>
        <v>5004000</v>
      </c>
      <c r="Y40" s="200"/>
      <c r="Z40" s="200">
        <f t="shared" si="113"/>
        <v>5004000</v>
      </c>
      <c r="AA40" s="200">
        <v>5004000</v>
      </c>
      <c r="AB40" s="200"/>
      <c r="AC40" s="200">
        <f t="shared" si="25"/>
        <v>5004000</v>
      </c>
      <c r="AD40" s="200"/>
      <c r="AE40" s="200">
        <f t="shared" si="114"/>
        <v>5004000</v>
      </c>
      <c r="AF40" s="200"/>
      <c r="AG40" s="200">
        <f t="shared" si="115"/>
        <v>5004000</v>
      </c>
      <c r="AH40" s="200"/>
      <c r="AI40" s="200">
        <f t="shared" si="116"/>
        <v>5004000</v>
      </c>
    </row>
    <row r="41" spans="1:37" s="184" customFormat="1" x14ac:dyDescent="0.2">
      <c r="A41" s="201"/>
      <c r="B41" s="225"/>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row>
    <row r="42" spans="1:37" s="184" customFormat="1" ht="25.5" x14ac:dyDescent="0.2">
      <c r="A42" s="199" t="s">
        <v>19</v>
      </c>
      <c r="B42" s="225" t="s">
        <v>43</v>
      </c>
      <c r="C42" s="197">
        <v>138600</v>
      </c>
      <c r="D42" s="197"/>
      <c r="E42" s="197">
        <f t="shared" si="14"/>
        <v>138600</v>
      </c>
      <c r="F42" s="197"/>
      <c r="G42" s="197">
        <f t="shared" ref="G42" si="117">SUM(E42:F42)</f>
        <v>138600</v>
      </c>
      <c r="H42" s="197"/>
      <c r="I42" s="197">
        <f t="shared" ref="I42" si="118">SUM(G42:H42)</f>
        <v>138600</v>
      </c>
      <c r="J42" s="197"/>
      <c r="K42" s="197">
        <f t="shared" ref="K42" si="119">SUM(I42:J42)</f>
        <v>138600</v>
      </c>
      <c r="L42" s="197"/>
      <c r="M42" s="197">
        <f t="shared" ref="M42" si="120">SUM(K42:L42)</f>
        <v>138600</v>
      </c>
      <c r="N42" s="197"/>
      <c r="O42" s="197">
        <f t="shared" ref="O42" si="121">SUM(M42:N42)</f>
        <v>138600</v>
      </c>
      <c r="P42" s="197">
        <v>138600</v>
      </c>
      <c r="Q42" s="197"/>
      <c r="R42" s="197">
        <f t="shared" si="20"/>
        <v>138600</v>
      </c>
      <c r="S42" s="197"/>
      <c r="T42" s="197">
        <f t="shared" ref="T42" si="122">SUM(R42:S42)</f>
        <v>138600</v>
      </c>
      <c r="U42" s="197"/>
      <c r="V42" s="197">
        <f t="shared" ref="V42" si="123">SUM(T42:U42)</f>
        <v>138600</v>
      </c>
      <c r="W42" s="197"/>
      <c r="X42" s="197">
        <f t="shared" ref="X42" si="124">SUM(V42:W42)</f>
        <v>138600</v>
      </c>
      <c r="Y42" s="197"/>
      <c r="Z42" s="197">
        <f t="shared" ref="Z42" si="125">SUM(X42:Y42)</f>
        <v>138600</v>
      </c>
      <c r="AA42" s="197">
        <v>138600</v>
      </c>
      <c r="AB42" s="197"/>
      <c r="AC42" s="197">
        <f t="shared" si="25"/>
        <v>138600</v>
      </c>
      <c r="AD42" s="197"/>
      <c r="AE42" s="197">
        <f t="shared" ref="AE42" si="126">SUM(AC42:AD42)</f>
        <v>138600</v>
      </c>
      <c r="AF42" s="197"/>
      <c r="AG42" s="197">
        <f t="shared" ref="AG42" si="127">SUM(AE42:AF42)</f>
        <v>138600</v>
      </c>
      <c r="AH42" s="197"/>
      <c r="AI42" s="197">
        <f t="shared" ref="AI42" si="128">SUM(AG42:AH42)</f>
        <v>138600</v>
      </c>
    </row>
    <row r="43" spans="1:37" s="184" customFormat="1" x14ac:dyDescent="0.2">
      <c r="A43" s="198"/>
      <c r="B43" s="225"/>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row>
    <row r="44" spans="1:37" s="184" customFormat="1" ht="25.5" x14ac:dyDescent="0.2">
      <c r="A44" s="199" t="s">
        <v>141</v>
      </c>
      <c r="B44" s="225" t="s">
        <v>46</v>
      </c>
      <c r="C44" s="197">
        <f>SUM(C45:C45)</f>
        <v>100000</v>
      </c>
      <c r="D44" s="197">
        <f t="shared" ref="D44:AI44" si="129">SUM(D45:D45)</f>
        <v>0</v>
      </c>
      <c r="E44" s="197">
        <f t="shared" si="129"/>
        <v>100000</v>
      </c>
      <c r="F44" s="197">
        <f t="shared" si="129"/>
        <v>0</v>
      </c>
      <c r="G44" s="197">
        <f t="shared" si="129"/>
        <v>100000</v>
      </c>
      <c r="H44" s="197">
        <f t="shared" si="129"/>
        <v>0</v>
      </c>
      <c r="I44" s="197">
        <f t="shared" si="129"/>
        <v>100000</v>
      </c>
      <c r="J44" s="197">
        <f t="shared" si="129"/>
        <v>0</v>
      </c>
      <c r="K44" s="197">
        <f t="shared" si="129"/>
        <v>100000</v>
      </c>
      <c r="L44" s="197">
        <f t="shared" si="129"/>
        <v>0</v>
      </c>
      <c r="M44" s="197">
        <f t="shared" si="129"/>
        <v>100000</v>
      </c>
      <c r="N44" s="197">
        <f t="shared" si="129"/>
        <v>0</v>
      </c>
      <c r="O44" s="197">
        <f t="shared" si="129"/>
        <v>100000</v>
      </c>
      <c r="P44" s="197">
        <f t="shared" si="129"/>
        <v>100000</v>
      </c>
      <c r="Q44" s="197">
        <f t="shared" si="129"/>
        <v>0</v>
      </c>
      <c r="R44" s="197">
        <f t="shared" si="129"/>
        <v>100000</v>
      </c>
      <c r="S44" s="197">
        <f t="shared" si="129"/>
        <v>0</v>
      </c>
      <c r="T44" s="197">
        <f t="shared" si="129"/>
        <v>100000</v>
      </c>
      <c r="U44" s="197">
        <f t="shared" si="129"/>
        <v>0</v>
      </c>
      <c r="V44" s="197">
        <f t="shared" si="129"/>
        <v>100000</v>
      </c>
      <c r="W44" s="197">
        <f t="shared" si="129"/>
        <v>0</v>
      </c>
      <c r="X44" s="197">
        <f t="shared" si="129"/>
        <v>100000</v>
      </c>
      <c r="Y44" s="197">
        <f t="shared" si="129"/>
        <v>0</v>
      </c>
      <c r="Z44" s="197">
        <f t="shared" si="129"/>
        <v>100000</v>
      </c>
      <c r="AA44" s="197">
        <f t="shared" si="129"/>
        <v>100000</v>
      </c>
      <c r="AB44" s="197">
        <f t="shared" si="129"/>
        <v>0</v>
      </c>
      <c r="AC44" s="197">
        <f t="shared" si="129"/>
        <v>100000</v>
      </c>
      <c r="AD44" s="197">
        <f t="shared" si="129"/>
        <v>0</v>
      </c>
      <c r="AE44" s="197">
        <f t="shared" si="129"/>
        <v>100000</v>
      </c>
      <c r="AF44" s="197">
        <f t="shared" si="129"/>
        <v>0</v>
      </c>
      <c r="AG44" s="197">
        <f t="shared" si="129"/>
        <v>100000</v>
      </c>
      <c r="AH44" s="197">
        <f t="shared" si="129"/>
        <v>0</v>
      </c>
      <c r="AI44" s="197">
        <f t="shared" si="129"/>
        <v>100000</v>
      </c>
    </row>
    <row r="45" spans="1:37" s="184" customFormat="1" ht="16.5" customHeight="1" x14ac:dyDescent="0.2">
      <c r="A45" s="198" t="s">
        <v>67</v>
      </c>
      <c r="B45" s="225" t="s">
        <v>70</v>
      </c>
      <c r="C45" s="197">
        <v>100000</v>
      </c>
      <c r="D45" s="197"/>
      <c r="E45" s="197">
        <f t="shared" si="14"/>
        <v>100000</v>
      </c>
      <c r="F45" s="197"/>
      <c r="G45" s="197">
        <f t="shared" ref="G45" si="130">SUM(E45:F45)</f>
        <v>100000</v>
      </c>
      <c r="H45" s="197"/>
      <c r="I45" s="197">
        <f t="shared" ref="I45" si="131">SUM(G45:H45)</f>
        <v>100000</v>
      </c>
      <c r="J45" s="197"/>
      <c r="K45" s="197">
        <f t="shared" ref="K45" si="132">SUM(I45:J45)</f>
        <v>100000</v>
      </c>
      <c r="L45" s="197"/>
      <c r="M45" s="197">
        <f t="shared" ref="M45" si="133">SUM(K45:L45)</f>
        <v>100000</v>
      </c>
      <c r="N45" s="197"/>
      <c r="O45" s="197">
        <f t="shared" ref="O45" si="134">SUM(M45:N45)</f>
        <v>100000</v>
      </c>
      <c r="P45" s="197">
        <v>100000</v>
      </c>
      <c r="Q45" s="197"/>
      <c r="R45" s="197">
        <f t="shared" si="20"/>
        <v>100000</v>
      </c>
      <c r="S45" s="197"/>
      <c r="T45" s="197">
        <f t="shared" ref="T45" si="135">SUM(R45:S45)</f>
        <v>100000</v>
      </c>
      <c r="U45" s="197"/>
      <c r="V45" s="197">
        <f t="shared" ref="V45" si="136">SUM(T45:U45)</f>
        <v>100000</v>
      </c>
      <c r="W45" s="197"/>
      <c r="X45" s="197">
        <f t="shared" ref="X45" si="137">SUM(V45:W45)</f>
        <v>100000</v>
      </c>
      <c r="Y45" s="197"/>
      <c r="Z45" s="197">
        <f t="shared" ref="Z45" si="138">SUM(X45:Y45)</f>
        <v>100000</v>
      </c>
      <c r="AA45" s="197">
        <v>100000</v>
      </c>
      <c r="AB45" s="197"/>
      <c r="AC45" s="197">
        <f t="shared" si="25"/>
        <v>100000</v>
      </c>
      <c r="AD45" s="197"/>
      <c r="AE45" s="197">
        <f t="shared" ref="AE45" si="139">SUM(AC45:AD45)</f>
        <v>100000</v>
      </c>
      <c r="AF45" s="197"/>
      <c r="AG45" s="197">
        <f t="shared" ref="AG45" si="140">SUM(AE45:AF45)</f>
        <v>100000</v>
      </c>
      <c r="AH45" s="197"/>
      <c r="AI45" s="197">
        <f t="shared" ref="AI45" si="141">SUM(AG45:AH45)</f>
        <v>100000</v>
      </c>
    </row>
    <row r="46" spans="1:37" s="184" customFormat="1" x14ac:dyDescent="0.2">
      <c r="A46" s="198"/>
      <c r="B46" s="225"/>
      <c r="C46" s="197"/>
      <c r="D46" s="197"/>
      <c r="E46" s="197"/>
      <c r="F46" s="197"/>
      <c r="G46" s="197"/>
      <c r="H46" s="197"/>
      <c r="I46" s="197"/>
      <c r="J46" s="197"/>
      <c r="K46" s="197"/>
      <c r="L46" s="197"/>
      <c r="M46" s="197"/>
      <c r="N46" s="197"/>
      <c r="O46" s="197"/>
      <c r="P46" s="197"/>
      <c r="Q46" s="197"/>
      <c r="R46" s="197"/>
      <c r="S46" s="197"/>
      <c r="T46" s="197"/>
      <c r="U46" s="197"/>
      <c r="V46" s="197"/>
      <c r="W46" s="197"/>
      <c r="X46" s="197"/>
      <c r="Y46" s="197"/>
      <c r="Z46" s="197"/>
      <c r="AA46" s="197"/>
      <c r="AB46" s="197"/>
      <c r="AC46" s="197"/>
      <c r="AD46" s="197"/>
      <c r="AE46" s="197"/>
      <c r="AF46" s="197"/>
      <c r="AG46" s="197"/>
      <c r="AH46" s="197"/>
      <c r="AI46" s="197"/>
    </row>
    <row r="47" spans="1:37" s="184" customFormat="1" ht="25.5" x14ac:dyDescent="0.2">
      <c r="A47" s="199" t="s">
        <v>20</v>
      </c>
      <c r="B47" s="225" t="s">
        <v>47</v>
      </c>
      <c r="C47" s="200">
        <f>C48+C49</f>
        <v>2199000</v>
      </c>
      <c r="D47" s="200">
        <f t="shared" ref="D47:AC47" si="142">D48+D49</f>
        <v>0</v>
      </c>
      <c r="E47" s="200">
        <f t="shared" si="142"/>
        <v>2199000</v>
      </c>
      <c r="F47" s="200">
        <f t="shared" ref="F47:G47" si="143">F48+F49</f>
        <v>0</v>
      </c>
      <c r="G47" s="200">
        <f t="shared" si="143"/>
        <v>2199000</v>
      </c>
      <c r="H47" s="200">
        <f t="shared" ref="H47:I47" si="144">H48+H49</f>
        <v>0</v>
      </c>
      <c r="I47" s="200">
        <f t="shared" si="144"/>
        <v>2199000</v>
      </c>
      <c r="J47" s="200">
        <f t="shared" ref="J47:K47" si="145">J48+J49</f>
        <v>0</v>
      </c>
      <c r="K47" s="200">
        <f t="shared" si="145"/>
        <v>2199000</v>
      </c>
      <c r="L47" s="200">
        <f t="shared" ref="L47:M47" si="146">L48+L49</f>
        <v>0</v>
      </c>
      <c r="M47" s="200">
        <f t="shared" si="146"/>
        <v>2199000</v>
      </c>
      <c r="N47" s="200">
        <f t="shared" ref="N47:O47" si="147">N48+N49</f>
        <v>0</v>
      </c>
      <c r="O47" s="200">
        <f t="shared" si="147"/>
        <v>2199000</v>
      </c>
      <c r="P47" s="200">
        <f t="shared" si="142"/>
        <v>1589300</v>
      </c>
      <c r="Q47" s="200">
        <f t="shared" si="142"/>
        <v>0</v>
      </c>
      <c r="R47" s="200">
        <f t="shared" si="142"/>
        <v>1589300</v>
      </c>
      <c r="S47" s="200">
        <f t="shared" ref="S47:T47" si="148">S48+S49</f>
        <v>0</v>
      </c>
      <c r="T47" s="200">
        <f t="shared" si="148"/>
        <v>1589300</v>
      </c>
      <c r="U47" s="200">
        <f t="shared" ref="U47:V47" si="149">U48+U49</f>
        <v>0</v>
      </c>
      <c r="V47" s="200">
        <f t="shared" si="149"/>
        <v>1589300</v>
      </c>
      <c r="W47" s="200">
        <f t="shared" ref="W47:X47" si="150">W48+W49</f>
        <v>0</v>
      </c>
      <c r="X47" s="200">
        <f t="shared" si="150"/>
        <v>1589300</v>
      </c>
      <c r="Y47" s="200">
        <f t="shared" ref="Y47:Z47" si="151">Y48+Y49</f>
        <v>0</v>
      </c>
      <c r="Z47" s="200">
        <f t="shared" si="151"/>
        <v>1589300</v>
      </c>
      <c r="AA47" s="200">
        <f t="shared" si="142"/>
        <v>1463700</v>
      </c>
      <c r="AB47" s="200">
        <f t="shared" si="142"/>
        <v>0</v>
      </c>
      <c r="AC47" s="200">
        <f t="shared" si="142"/>
        <v>1463700</v>
      </c>
      <c r="AD47" s="200">
        <f t="shared" ref="AD47:AE47" si="152">AD48+AD49</f>
        <v>0</v>
      </c>
      <c r="AE47" s="200">
        <f t="shared" si="152"/>
        <v>1463700</v>
      </c>
      <c r="AF47" s="200">
        <f t="shared" ref="AF47:AG47" si="153">AF48+AF49</f>
        <v>0</v>
      </c>
      <c r="AG47" s="200">
        <f t="shared" si="153"/>
        <v>1463700</v>
      </c>
      <c r="AH47" s="200">
        <f t="shared" ref="AH47:AI47" si="154">AH48+AH49</f>
        <v>0</v>
      </c>
      <c r="AI47" s="200">
        <f t="shared" si="154"/>
        <v>1463700</v>
      </c>
    </row>
    <row r="48" spans="1:37" s="184" customFormat="1" ht="39.75" customHeight="1" x14ac:dyDescent="0.2">
      <c r="A48" s="198" t="s">
        <v>339</v>
      </c>
      <c r="B48" s="225" t="s">
        <v>340</v>
      </c>
      <c r="C48" s="200">
        <v>1599000</v>
      </c>
      <c r="D48" s="200"/>
      <c r="E48" s="200">
        <f t="shared" si="14"/>
        <v>1599000</v>
      </c>
      <c r="F48" s="200"/>
      <c r="G48" s="200">
        <f t="shared" ref="G48:G49" si="155">SUM(E48:F48)</f>
        <v>1599000</v>
      </c>
      <c r="H48" s="200"/>
      <c r="I48" s="200">
        <f t="shared" ref="I48:I49" si="156">SUM(G48:H48)</f>
        <v>1599000</v>
      </c>
      <c r="J48" s="200"/>
      <c r="K48" s="200">
        <f t="shared" ref="K48:K49" si="157">SUM(I48:J48)</f>
        <v>1599000</v>
      </c>
      <c r="L48" s="200"/>
      <c r="M48" s="200">
        <f t="shared" ref="M48:M49" si="158">SUM(K48:L48)</f>
        <v>1599000</v>
      </c>
      <c r="N48" s="200"/>
      <c r="O48" s="200">
        <f t="shared" ref="O48:O49" si="159">SUM(M48:N48)</f>
        <v>1599000</v>
      </c>
      <c r="P48" s="200">
        <v>989300</v>
      </c>
      <c r="Q48" s="200"/>
      <c r="R48" s="200">
        <f t="shared" si="20"/>
        <v>989300</v>
      </c>
      <c r="S48" s="200"/>
      <c r="T48" s="200">
        <f t="shared" ref="T48:T49" si="160">SUM(R48:S48)</f>
        <v>989300</v>
      </c>
      <c r="U48" s="200"/>
      <c r="V48" s="200">
        <f t="shared" ref="V48:V49" si="161">SUM(T48:U48)</f>
        <v>989300</v>
      </c>
      <c r="W48" s="200"/>
      <c r="X48" s="200">
        <f t="shared" ref="X48:X49" si="162">SUM(V48:W48)</f>
        <v>989300</v>
      </c>
      <c r="Y48" s="200"/>
      <c r="Z48" s="200">
        <f t="shared" ref="Z48:Z49" si="163">SUM(X48:Y48)</f>
        <v>989300</v>
      </c>
      <c r="AA48" s="200">
        <v>863700</v>
      </c>
      <c r="AB48" s="200"/>
      <c r="AC48" s="200">
        <f t="shared" si="25"/>
        <v>863700</v>
      </c>
      <c r="AD48" s="200"/>
      <c r="AE48" s="200">
        <f t="shared" ref="AE48:AE49" si="164">SUM(AC48:AD48)</f>
        <v>863700</v>
      </c>
      <c r="AF48" s="200"/>
      <c r="AG48" s="200">
        <f t="shared" ref="AG48:AG49" si="165">SUM(AE48:AF48)</f>
        <v>863700</v>
      </c>
      <c r="AH48" s="200"/>
      <c r="AI48" s="200">
        <f t="shared" ref="AI48:AI49" si="166">SUM(AG48:AH48)</f>
        <v>863700</v>
      </c>
    </row>
    <row r="49" spans="1:36" s="184" customFormat="1" ht="25.5" x14ac:dyDescent="0.2">
      <c r="A49" s="198" t="s">
        <v>79</v>
      </c>
      <c r="B49" s="225" t="s">
        <v>55</v>
      </c>
      <c r="C49" s="200">
        <v>600000</v>
      </c>
      <c r="D49" s="200"/>
      <c r="E49" s="200">
        <f t="shared" si="14"/>
        <v>600000</v>
      </c>
      <c r="F49" s="200"/>
      <c r="G49" s="200">
        <f t="shared" si="155"/>
        <v>600000</v>
      </c>
      <c r="H49" s="200"/>
      <c r="I49" s="200">
        <f t="shared" si="156"/>
        <v>600000</v>
      </c>
      <c r="J49" s="200"/>
      <c r="K49" s="200">
        <f t="shared" si="157"/>
        <v>600000</v>
      </c>
      <c r="L49" s="200"/>
      <c r="M49" s="200">
        <f t="shared" si="158"/>
        <v>600000</v>
      </c>
      <c r="N49" s="200"/>
      <c r="O49" s="200">
        <f t="shared" si="159"/>
        <v>600000</v>
      </c>
      <c r="P49" s="200">
        <v>600000</v>
      </c>
      <c r="Q49" s="200"/>
      <c r="R49" s="200">
        <f t="shared" si="20"/>
        <v>600000</v>
      </c>
      <c r="S49" s="200"/>
      <c r="T49" s="200">
        <f t="shared" si="160"/>
        <v>600000</v>
      </c>
      <c r="U49" s="200"/>
      <c r="V49" s="200">
        <f t="shared" si="161"/>
        <v>600000</v>
      </c>
      <c r="W49" s="200"/>
      <c r="X49" s="200">
        <f t="shared" si="162"/>
        <v>600000</v>
      </c>
      <c r="Y49" s="200"/>
      <c r="Z49" s="200">
        <f t="shared" si="163"/>
        <v>600000</v>
      </c>
      <c r="AA49" s="200">
        <v>600000</v>
      </c>
      <c r="AB49" s="200"/>
      <c r="AC49" s="200">
        <f t="shared" si="25"/>
        <v>600000</v>
      </c>
      <c r="AD49" s="200"/>
      <c r="AE49" s="200">
        <f t="shared" si="164"/>
        <v>600000</v>
      </c>
      <c r="AF49" s="200"/>
      <c r="AG49" s="200">
        <f t="shared" si="165"/>
        <v>600000</v>
      </c>
      <c r="AH49" s="200"/>
      <c r="AI49" s="200">
        <f t="shared" si="166"/>
        <v>600000</v>
      </c>
    </row>
    <row r="50" spans="1:36" s="184" customFormat="1" x14ac:dyDescent="0.2">
      <c r="A50" s="198"/>
      <c r="B50" s="225"/>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row>
    <row r="51" spans="1:36" s="184" customFormat="1" x14ac:dyDescent="0.2">
      <c r="A51" s="199" t="s">
        <v>15</v>
      </c>
      <c r="B51" s="225" t="s">
        <v>350</v>
      </c>
      <c r="C51" s="197">
        <v>2771000</v>
      </c>
      <c r="D51" s="197"/>
      <c r="E51" s="197">
        <f t="shared" si="14"/>
        <v>2771000</v>
      </c>
      <c r="F51" s="197"/>
      <c r="G51" s="197">
        <f t="shared" ref="G51" si="167">SUM(E51:F51)</f>
        <v>2771000</v>
      </c>
      <c r="H51" s="197"/>
      <c r="I51" s="197">
        <f t="shared" ref="I51" si="168">SUM(G51:H51)</f>
        <v>2771000</v>
      </c>
      <c r="J51" s="197"/>
      <c r="K51" s="197">
        <f t="shared" ref="K51" si="169">SUM(I51:J51)</f>
        <v>2771000</v>
      </c>
      <c r="L51" s="197"/>
      <c r="M51" s="197">
        <f t="shared" ref="M51" si="170">SUM(K51:L51)</f>
        <v>2771000</v>
      </c>
      <c r="N51" s="197"/>
      <c r="O51" s="197">
        <f t="shared" ref="O51" si="171">SUM(M51:N51)</f>
        <v>2771000</v>
      </c>
      <c r="P51" s="197">
        <v>2771000</v>
      </c>
      <c r="Q51" s="197"/>
      <c r="R51" s="197">
        <f t="shared" si="20"/>
        <v>2771000</v>
      </c>
      <c r="S51" s="197"/>
      <c r="T51" s="197">
        <f t="shared" ref="T51" si="172">SUM(R51:S51)</f>
        <v>2771000</v>
      </c>
      <c r="U51" s="197"/>
      <c r="V51" s="197">
        <f t="shared" ref="V51" si="173">SUM(T51:U51)</f>
        <v>2771000</v>
      </c>
      <c r="W51" s="197"/>
      <c r="X51" s="197">
        <f t="shared" ref="X51" si="174">SUM(V51:W51)</f>
        <v>2771000</v>
      </c>
      <c r="Y51" s="197"/>
      <c r="Z51" s="197">
        <f t="shared" ref="Z51" si="175">SUM(X51:Y51)</f>
        <v>2771000</v>
      </c>
      <c r="AA51" s="197">
        <v>2771000</v>
      </c>
      <c r="AB51" s="197"/>
      <c r="AC51" s="197">
        <f t="shared" si="25"/>
        <v>2771000</v>
      </c>
      <c r="AD51" s="197"/>
      <c r="AE51" s="197">
        <f t="shared" ref="AE51" si="176">SUM(AC51:AD51)</f>
        <v>2771000</v>
      </c>
      <c r="AF51" s="197"/>
      <c r="AG51" s="197">
        <f t="shared" ref="AG51" si="177">SUM(AE51:AF51)</f>
        <v>2771000</v>
      </c>
      <c r="AH51" s="197"/>
      <c r="AI51" s="197">
        <f t="shared" ref="AI51" si="178">SUM(AG51:AH51)</f>
        <v>2771000</v>
      </c>
    </row>
    <row r="52" spans="1:36" s="184" customFormat="1" x14ac:dyDescent="0.2">
      <c r="A52" s="198"/>
      <c r="B52" s="225"/>
      <c r="C52" s="197"/>
      <c r="D52" s="197"/>
      <c r="E52" s="197"/>
      <c r="F52" s="197"/>
      <c r="G52" s="197"/>
      <c r="H52" s="197"/>
      <c r="I52" s="197"/>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row>
    <row r="53" spans="1:36" s="184" customFormat="1" x14ac:dyDescent="0.2">
      <c r="A53" s="199" t="s">
        <v>351</v>
      </c>
      <c r="B53" s="225" t="s">
        <v>352</v>
      </c>
      <c r="C53" s="197">
        <v>0</v>
      </c>
      <c r="D53" s="197"/>
      <c r="E53" s="197">
        <f t="shared" si="14"/>
        <v>0</v>
      </c>
      <c r="F53" s="197"/>
      <c r="G53" s="197">
        <f t="shared" ref="G53" si="179">SUM(E53:F53)</f>
        <v>0</v>
      </c>
      <c r="H53" s="197"/>
      <c r="I53" s="197">
        <f t="shared" ref="I53" si="180">SUM(G53:H53)</f>
        <v>0</v>
      </c>
      <c r="J53" s="197"/>
      <c r="K53" s="197">
        <f t="shared" ref="K53" si="181">SUM(I53:J53)</f>
        <v>0</v>
      </c>
      <c r="L53" s="197"/>
      <c r="M53" s="197">
        <f t="shared" ref="M53" si="182">SUM(K53:L53)</f>
        <v>0</v>
      </c>
      <c r="N53" s="197"/>
      <c r="O53" s="197">
        <f t="shared" ref="O53" si="183">SUM(M53:N53)</f>
        <v>0</v>
      </c>
      <c r="P53" s="197">
        <v>0</v>
      </c>
      <c r="Q53" s="197"/>
      <c r="R53" s="197">
        <f t="shared" si="20"/>
        <v>0</v>
      </c>
      <c r="S53" s="197"/>
      <c r="T53" s="197">
        <f t="shared" ref="T53" si="184">SUM(R53:S53)</f>
        <v>0</v>
      </c>
      <c r="U53" s="197"/>
      <c r="V53" s="197">
        <f t="shared" ref="V53" si="185">SUM(T53:U53)</f>
        <v>0</v>
      </c>
      <c r="W53" s="197"/>
      <c r="X53" s="197">
        <f t="shared" ref="X53" si="186">SUM(V53:W53)</f>
        <v>0</v>
      </c>
      <c r="Y53" s="197"/>
      <c r="Z53" s="197">
        <f t="shared" ref="Z53" si="187">SUM(X53:Y53)</f>
        <v>0</v>
      </c>
      <c r="AA53" s="197">
        <v>0</v>
      </c>
      <c r="AB53" s="197"/>
      <c r="AC53" s="197">
        <f t="shared" si="25"/>
        <v>0</v>
      </c>
      <c r="AD53" s="197"/>
      <c r="AE53" s="197">
        <f t="shared" ref="AE53" si="188">SUM(AC53:AD53)</f>
        <v>0</v>
      </c>
      <c r="AF53" s="197"/>
      <c r="AG53" s="197">
        <f t="shared" ref="AG53" si="189">SUM(AE53:AF53)</f>
        <v>0</v>
      </c>
      <c r="AH53" s="197"/>
      <c r="AI53" s="197">
        <f t="shared" ref="AI53" si="190">SUM(AG53:AH53)</f>
        <v>0</v>
      </c>
    </row>
    <row r="54" spans="1:36" s="185" customFormat="1" x14ac:dyDescent="0.2">
      <c r="A54" s="198"/>
      <c r="B54" s="225"/>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84"/>
    </row>
    <row r="55" spans="1:36" s="185" customFormat="1" x14ac:dyDescent="0.2">
      <c r="A55" s="192" t="s">
        <v>270</v>
      </c>
      <c r="B55" s="226" t="s">
        <v>271</v>
      </c>
      <c r="C55" s="202">
        <f t="shared" ref="C55:AI55" si="191">C57+C140+C143+C144</f>
        <v>1452902594.8100002</v>
      </c>
      <c r="D55" s="202">
        <f t="shared" si="191"/>
        <v>156787321.35000002</v>
      </c>
      <c r="E55" s="202">
        <f t="shared" si="191"/>
        <v>1609689916.1600001</v>
      </c>
      <c r="F55" s="202">
        <f t="shared" si="191"/>
        <v>-51510541</v>
      </c>
      <c r="G55" s="202">
        <f t="shared" si="191"/>
        <v>1558179375.1600001</v>
      </c>
      <c r="H55" s="202">
        <f t="shared" si="191"/>
        <v>30741671.730000004</v>
      </c>
      <c r="I55" s="202">
        <f t="shared" si="191"/>
        <v>1588921046.8899999</v>
      </c>
      <c r="J55" s="202">
        <f t="shared" si="191"/>
        <v>20316180.91</v>
      </c>
      <c r="K55" s="202">
        <f t="shared" si="191"/>
        <v>1609237227.8</v>
      </c>
      <c r="L55" s="202">
        <f t="shared" si="191"/>
        <v>-185850554.52999997</v>
      </c>
      <c r="M55" s="202">
        <f t="shared" si="191"/>
        <v>1423386673.27</v>
      </c>
      <c r="N55" s="202">
        <f t="shared" ref="N55:O55" si="192">N57+N140+N143+N144</f>
        <v>92924568.649999991</v>
      </c>
      <c r="O55" s="202">
        <f t="shared" si="192"/>
        <v>1516311241.9200001</v>
      </c>
      <c r="P55" s="202">
        <f t="shared" si="191"/>
        <v>1502765164.0599999</v>
      </c>
      <c r="Q55" s="202">
        <f t="shared" si="191"/>
        <v>32939851.929999996</v>
      </c>
      <c r="R55" s="202">
        <f t="shared" si="191"/>
        <v>1527496341.1899998</v>
      </c>
      <c r="S55" s="202">
        <f t="shared" si="191"/>
        <v>90846826.539999992</v>
      </c>
      <c r="T55" s="202">
        <f t="shared" si="191"/>
        <v>1618343167.7299998</v>
      </c>
      <c r="U55" s="202">
        <f t="shared" si="191"/>
        <v>-451419130.64000005</v>
      </c>
      <c r="V55" s="202">
        <f t="shared" si="191"/>
        <v>1166924037.0900002</v>
      </c>
      <c r="W55" s="202">
        <f t="shared" si="191"/>
        <v>2225475</v>
      </c>
      <c r="X55" s="202">
        <f t="shared" si="191"/>
        <v>1169149512.0900002</v>
      </c>
      <c r="Y55" s="202">
        <f t="shared" si="191"/>
        <v>-18217515.34</v>
      </c>
      <c r="Z55" s="202">
        <f t="shared" si="191"/>
        <v>1150931996.75</v>
      </c>
      <c r="AA55" s="202">
        <f t="shared" si="191"/>
        <v>1603027384.4900002</v>
      </c>
      <c r="AB55" s="202">
        <f t="shared" si="191"/>
        <v>-25114.050000007439</v>
      </c>
      <c r="AC55" s="202">
        <f t="shared" si="191"/>
        <v>1603002270.4400001</v>
      </c>
      <c r="AD55" s="202">
        <f t="shared" si="191"/>
        <v>-251301297.15000001</v>
      </c>
      <c r="AE55" s="202">
        <f t="shared" si="191"/>
        <v>1351700973.2900002</v>
      </c>
      <c r="AF55" s="202">
        <f t="shared" si="191"/>
        <v>-34.380000000000003</v>
      </c>
      <c r="AG55" s="202">
        <f t="shared" si="191"/>
        <v>1351700938.9100003</v>
      </c>
      <c r="AH55" s="202">
        <f t="shared" si="191"/>
        <v>2225475</v>
      </c>
      <c r="AI55" s="202">
        <f t="shared" si="191"/>
        <v>1353926413.9100003</v>
      </c>
      <c r="AJ55" s="189"/>
    </row>
    <row r="56" spans="1:36" s="185" customFormat="1" x14ac:dyDescent="0.2">
      <c r="A56" s="198"/>
      <c r="B56" s="227"/>
      <c r="C56" s="203"/>
      <c r="D56" s="203"/>
      <c r="E56" s="203"/>
      <c r="F56" s="203"/>
      <c r="G56" s="203"/>
      <c r="H56" s="203"/>
      <c r="I56" s="203"/>
      <c r="J56" s="203"/>
      <c r="K56" s="203"/>
      <c r="L56" s="203"/>
      <c r="M56" s="203"/>
      <c r="N56" s="203"/>
      <c r="O56" s="203"/>
      <c r="P56" s="203"/>
      <c r="Q56" s="203"/>
      <c r="R56" s="203"/>
      <c r="S56" s="203"/>
      <c r="T56" s="203"/>
      <c r="U56" s="203"/>
      <c r="V56" s="203"/>
      <c r="W56" s="203"/>
      <c r="X56" s="203"/>
      <c r="Y56" s="203"/>
      <c r="Z56" s="203"/>
      <c r="AA56" s="203"/>
      <c r="AB56" s="203"/>
      <c r="AC56" s="203"/>
      <c r="AD56" s="203"/>
      <c r="AE56" s="203"/>
      <c r="AF56" s="203"/>
      <c r="AG56" s="203"/>
      <c r="AH56" s="203"/>
      <c r="AI56" s="203"/>
      <c r="AJ56" s="184"/>
    </row>
    <row r="57" spans="1:36" s="185" customFormat="1" ht="38.25" x14ac:dyDescent="0.2">
      <c r="A57" s="196" t="s">
        <v>65</v>
      </c>
      <c r="B57" s="221" t="s">
        <v>57</v>
      </c>
      <c r="C57" s="204">
        <f t="shared" ref="C57:AC57" si="193">C58+C62+C102+C121</f>
        <v>1449672523.0800002</v>
      </c>
      <c r="D57" s="204">
        <f t="shared" si="193"/>
        <v>158801812.92000002</v>
      </c>
      <c r="E57" s="204">
        <f t="shared" si="193"/>
        <v>1608474336</v>
      </c>
      <c r="F57" s="204">
        <f t="shared" ref="F57:G57" si="194">F58+F62+F102+F121</f>
        <v>-51510541</v>
      </c>
      <c r="G57" s="204">
        <f t="shared" si="194"/>
        <v>1556963795</v>
      </c>
      <c r="H57" s="204">
        <f t="shared" ref="H57:I57" si="195">H58+H62+H102+H121</f>
        <v>30741671.730000004</v>
      </c>
      <c r="I57" s="204">
        <f t="shared" si="195"/>
        <v>1587705466.7299998</v>
      </c>
      <c r="J57" s="204">
        <f t="shared" ref="J57:K57" si="196">J58+J62+J102+J121</f>
        <v>20316180.91</v>
      </c>
      <c r="K57" s="204">
        <f t="shared" si="196"/>
        <v>1608021647.6399999</v>
      </c>
      <c r="L57" s="204">
        <f t="shared" ref="L57:M57" si="197">L58+L62+L102+L121</f>
        <v>-185850554.52999997</v>
      </c>
      <c r="M57" s="204">
        <f t="shared" si="197"/>
        <v>1422171093.1099999</v>
      </c>
      <c r="N57" s="204">
        <f t="shared" ref="N57:O57" si="198">N58+N62+N102+N121</f>
        <v>92924568.649999991</v>
      </c>
      <c r="O57" s="204">
        <f t="shared" si="198"/>
        <v>1515095661.76</v>
      </c>
      <c r="P57" s="204">
        <f t="shared" si="193"/>
        <v>1502765164.0599999</v>
      </c>
      <c r="Q57" s="204">
        <f t="shared" si="193"/>
        <v>32939851.929999996</v>
      </c>
      <c r="R57" s="204">
        <f t="shared" si="193"/>
        <v>1527496341.1899998</v>
      </c>
      <c r="S57" s="204">
        <f t="shared" ref="S57:T57" si="199">S58+S62+S102+S121</f>
        <v>90846826.539999992</v>
      </c>
      <c r="T57" s="204">
        <f t="shared" si="199"/>
        <v>1618343167.7299998</v>
      </c>
      <c r="U57" s="204">
        <f t="shared" ref="U57:V57" si="200">U58+U62+U102+U121</f>
        <v>-451419130.64000005</v>
      </c>
      <c r="V57" s="204">
        <f t="shared" si="200"/>
        <v>1166924037.0900002</v>
      </c>
      <c r="W57" s="204">
        <f t="shared" ref="W57:X57" si="201">W58+W62+W102+W121</f>
        <v>0</v>
      </c>
      <c r="X57" s="204">
        <f t="shared" si="201"/>
        <v>1166924037.0900002</v>
      </c>
      <c r="Y57" s="204">
        <f t="shared" ref="Y57:Z57" si="202">Y58+Y62+Y102+Y121</f>
        <v>-18217515.34</v>
      </c>
      <c r="Z57" s="204">
        <f t="shared" si="202"/>
        <v>1148706521.75</v>
      </c>
      <c r="AA57" s="204">
        <f t="shared" si="193"/>
        <v>1603027384.4900002</v>
      </c>
      <c r="AB57" s="204">
        <f t="shared" si="193"/>
        <v>-25114.050000007439</v>
      </c>
      <c r="AC57" s="204">
        <f t="shared" si="193"/>
        <v>1603002270.4400001</v>
      </c>
      <c r="AD57" s="204">
        <f t="shared" ref="AD57:AE57" si="203">AD58+AD62+AD102+AD121</f>
        <v>-251301297.15000001</v>
      </c>
      <c r="AE57" s="204">
        <f t="shared" si="203"/>
        <v>1351700973.2900002</v>
      </c>
      <c r="AF57" s="204">
        <f t="shared" ref="AF57:AG57" si="204">AF58+AF62+AF102+AF121</f>
        <v>-34.380000000000003</v>
      </c>
      <c r="AG57" s="204">
        <f t="shared" si="204"/>
        <v>1351700938.9100003</v>
      </c>
      <c r="AH57" s="204">
        <f t="shared" ref="AH57:AI57" si="205">AH58+AH62+AH102+AH121</f>
        <v>0</v>
      </c>
      <c r="AI57" s="204">
        <f t="shared" si="205"/>
        <v>1351700938.9100003</v>
      </c>
      <c r="AJ57" s="184"/>
    </row>
    <row r="58" spans="1:36" s="185" customFormat="1" ht="28.9" customHeight="1" x14ac:dyDescent="0.2">
      <c r="A58" s="198" t="s">
        <v>75</v>
      </c>
      <c r="B58" s="221" t="s">
        <v>134</v>
      </c>
      <c r="C58" s="200">
        <f>C59</f>
        <v>39711547.200000003</v>
      </c>
      <c r="D58" s="200"/>
      <c r="E58" s="200">
        <f t="shared" si="14"/>
        <v>39711547.200000003</v>
      </c>
      <c r="F58" s="200"/>
      <c r="G58" s="200">
        <f t="shared" ref="G58:G59" si="206">SUM(E58:F58)</f>
        <v>39711547.200000003</v>
      </c>
      <c r="H58" s="200"/>
      <c r="I58" s="200">
        <f t="shared" ref="I58:I59" si="207">SUM(G58:H58)</f>
        <v>39711547.200000003</v>
      </c>
      <c r="J58" s="200"/>
      <c r="K58" s="200">
        <f t="shared" ref="K58:K59" si="208">SUM(I58:J58)</f>
        <v>39711547.200000003</v>
      </c>
      <c r="L58" s="200"/>
      <c r="M58" s="200">
        <f t="shared" ref="M58:M59" si="209">SUM(K58:L58)</f>
        <v>39711547.200000003</v>
      </c>
      <c r="N58" s="200">
        <f>SUM(N59:N60)</f>
        <v>10330350</v>
      </c>
      <c r="O58" s="200">
        <f>SUM(O59:O60)</f>
        <v>50041897.200000003</v>
      </c>
      <c r="P58" s="200">
        <f t="shared" ref="P58:AA58" si="210">P59</f>
        <v>41122395.399999999</v>
      </c>
      <c r="Q58" s="200"/>
      <c r="R58" s="200">
        <f t="shared" si="20"/>
        <v>41122395.399999999</v>
      </c>
      <c r="S58" s="200"/>
      <c r="T58" s="200">
        <f t="shared" ref="T58:T59" si="211">SUM(R58:S58)</f>
        <v>41122395.399999999</v>
      </c>
      <c r="U58" s="200"/>
      <c r="V58" s="200">
        <f t="shared" ref="V58:V59" si="212">SUM(T58:U58)</f>
        <v>41122395.399999999</v>
      </c>
      <c r="W58" s="200"/>
      <c r="X58" s="200">
        <f t="shared" ref="X58:X59" si="213">SUM(V58:W58)</f>
        <v>41122395.399999999</v>
      </c>
      <c r="Y58" s="200"/>
      <c r="Z58" s="200">
        <f t="shared" ref="Z58:Z59" si="214">SUM(X58:Y58)</f>
        <v>41122395.399999999</v>
      </c>
      <c r="AA58" s="200">
        <f t="shared" si="210"/>
        <v>18316568.02</v>
      </c>
      <c r="AB58" s="200"/>
      <c r="AC58" s="200">
        <f t="shared" si="25"/>
        <v>18316568.02</v>
      </c>
      <c r="AD58" s="200"/>
      <c r="AE58" s="200">
        <f t="shared" ref="AE58:AE59" si="215">SUM(AC58:AD58)</f>
        <v>18316568.02</v>
      </c>
      <c r="AF58" s="200"/>
      <c r="AG58" s="200">
        <f t="shared" ref="AG58:AG59" si="216">SUM(AE58:AF58)</f>
        <v>18316568.02</v>
      </c>
      <c r="AH58" s="200"/>
      <c r="AI58" s="200">
        <f t="shared" ref="AI58:AI59" si="217">SUM(AG58:AH58)</f>
        <v>18316568.02</v>
      </c>
      <c r="AJ58" s="184"/>
    </row>
    <row r="59" spans="1:36" s="185" customFormat="1" ht="29.45" customHeight="1" x14ac:dyDescent="0.2">
      <c r="A59" s="205" t="s">
        <v>353</v>
      </c>
      <c r="B59" s="221" t="s">
        <v>354</v>
      </c>
      <c r="C59" s="200">
        <v>39711547.200000003</v>
      </c>
      <c r="D59" s="200"/>
      <c r="E59" s="200">
        <f t="shared" si="14"/>
        <v>39711547.200000003</v>
      </c>
      <c r="F59" s="200"/>
      <c r="G59" s="200">
        <f t="shared" si="206"/>
        <v>39711547.200000003</v>
      </c>
      <c r="H59" s="200"/>
      <c r="I59" s="200">
        <f t="shared" si="207"/>
        <v>39711547.200000003</v>
      </c>
      <c r="J59" s="200"/>
      <c r="K59" s="200">
        <f t="shared" si="208"/>
        <v>39711547.200000003</v>
      </c>
      <c r="L59" s="200"/>
      <c r="M59" s="200">
        <f t="shared" si="209"/>
        <v>39711547.200000003</v>
      </c>
      <c r="N59" s="200"/>
      <c r="O59" s="200">
        <f>SUM(M59:N59)</f>
        <v>39711547.200000003</v>
      </c>
      <c r="P59" s="200">
        <v>41122395.399999999</v>
      </c>
      <c r="Q59" s="200"/>
      <c r="R59" s="200">
        <f t="shared" si="20"/>
        <v>41122395.399999999</v>
      </c>
      <c r="S59" s="200"/>
      <c r="T59" s="200">
        <f t="shared" si="211"/>
        <v>41122395.399999999</v>
      </c>
      <c r="U59" s="200"/>
      <c r="V59" s="200">
        <f t="shared" si="212"/>
        <v>41122395.399999999</v>
      </c>
      <c r="W59" s="200"/>
      <c r="X59" s="200">
        <f t="shared" si="213"/>
        <v>41122395.399999999</v>
      </c>
      <c r="Y59" s="200"/>
      <c r="Z59" s="200">
        <f t="shared" si="214"/>
        <v>41122395.399999999</v>
      </c>
      <c r="AA59" s="200">
        <v>18316568.02</v>
      </c>
      <c r="AB59" s="200"/>
      <c r="AC59" s="200">
        <f t="shared" si="25"/>
        <v>18316568.02</v>
      </c>
      <c r="AD59" s="200"/>
      <c r="AE59" s="200">
        <f t="shared" si="215"/>
        <v>18316568.02</v>
      </c>
      <c r="AF59" s="200"/>
      <c r="AG59" s="200">
        <f t="shared" si="216"/>
        <v>18316568.02</v>
      </c>
      <c r="AH59" s="200"/>
      <c r="AI59" s="200">
        <f t="shared" si="217"/>
        <v>18316568.02</v>
      </c>
      <c r="AJ59" s="184"/>
    </row>
    <row r="60" spans="1:36" s="185" customFormat="1" ht="29.45" customHeight="1" x14ac:dyDescent="0.2">
      <c r="A60" s="205" t="s">
        <v>453</v>
      </c>
      <c r="B60" s="221" t="s">
        <v>454</v>
      </c>
      <c r="C60" s="200"/>
      <c r="D60" s="200"/>
      <c r="E60" s="200"/>
      <c r="F60" s="200"/>
      <c r="G60" s="200"/>
      <c r="H60" s="200"/>
      <c r="I60" s="200"/>
      <c r="J60" s="200"/>
      <c r="K60" s="200"/>
      <c r="L60" s="200"/>
      <c r="M60" s="200"/>
      <c r="N60" s="200">
        <v>10330350</v>
      </c>
      <c r="O60" s="200">
        <f>SUM(M60:N60)</f>
        <v>10330350</v>
      </c>
      <c r="P60" s="200"/>
      <c r="Q60" s="200"/>
      <c r="R60" s="200"/>
      <c r="S60" s="200"/>
      <c r="T60" s="200"/>
      <c r="U60" s="200"/>
      <c r="V60" s="200"/>
      <c r="W60" s="200"/>
      <c r="X60" s="200"/>
      <c r="Y60" s="200"/>
      <c r="Z60" s="200"/>
      <c r="AA60" s="200"/>
      <c r="AB60" s="200"/>
      <c r="AC60" s="200"/>
      <c r="AD60" s="200"/>
      <c r="AE60" s="200"/>
      <c r="AF60" s="200"/>
      <c r="AG60" s="200"/>
      <c r="AH60" s="200"/>
      <c r="AI60" s="200"/>
      <c r="AJ60" s="184"/>
    </row>
    <row r="61" spans="1:36" s="185" customFormat="1" x14ac:dyDescent="0.2">
      <c r="A61" s="206"/>
      <c r="B61" s="228"/>
      <c r="C61" s="200"/>
      <c r="D61" s="200"/>
      <c r="E61" s="200"/>
      <c r="F61" s="200"/>
      <c r="G61" s="200"/>
      <c r="H61" s="200"/>
      <c r="I61" s="200"/>
      <c r="J61" s="200"/>
      <c r="K61" s="200"/>
      <c r="L61" s="200"/>
      <c r="M61" s="200"/>
      <c r="N61" s="200"/>
      <c r="O61" s="200"/>
      <c r="P61" s="200"/>
      <c r="Q61" s="200"/>
      <c r="R61" s="200"/>
      <c r="S61" s="200"/>
      <c r="T61" s="200"/>
      <c r="U61" s="200"/>
      <c r="V61" s="200"/>
      <c r="W61" s="200"/>
      <c r="X61" s="200"/>
      <c r="Y61" s="200"/>
      <c r="Z61" s="200"/>
      <c r="AA61" s="200"/>
      <c r="AB61" s="200"/>
      <c r="AC61" s="200"/>
      <c r="AD61" s="200"/>
      <c r="AE61" s="200"/>
      <c r="AF61" s="200"/>
      <c r="AG61" s="200"/>
      <c r="AH61" s="200"/>
      <c r="AI61" s="200"/>
      <c r="AJ61" s="184"/>
    </row>
    <row r="62" spans="1:36" s="185" customFormat="1" ht="28.5" customHeight="1" x14ac:dyDescent="0.2">
      <c r="A62" s="198" t="s">
        <v>71</v>
      </c>
      <c r="B62" s="221" t="s">
        <v>135</v>
      </c>
      <c r="C62" s="200">
        <f>SUM(C63:C101)</f>
        <v>654762523.96000004</v>
      </c>
      <c r="D62" s="200">
        <f t="shared" ref="D62:AC62" si="218">SUM(D63:D101)</f>
        <v>-2033334.7499999679</v>
      </c>
      <c r="E62" s="200">
        <f t="shared" si="218"/>
        <v>652729189.21000004</v>
      </c>
      <c r="F62" s="200">
        <f t="shared" ref="F62:I62" si="219">SUM(F63:F101)</f>
        <v>-51560580</v>
      </c>
      <c r="G62" s="200">
        <f t="shared" si="219"/>
        <v>601168609.21000004</v>
      </c>
      <c r="H62" s="200">
        <f t="shared" si="219"/>
        <v>1049573.9399999995</v>
      </c>
      <c r="I62" s="200">
        <f t="shared" si="219"/>
        <v>602218183.14999998</v>
      </c>
      <c r="J62" s="200">
        <f t="shared" ref="J62:K62" si="220">SUM(J63:J101)</f>
        <v>4217880.91</v>
      </c>
      <c r="K62" s="200">
        <f t="shared" si="220"/>
        <v>606436064.05999994</v>
      </c>
      <c r="L62" s="200">
        <f t="shared" ref="L62:M62" si="221">SUM(L63:L101)</f>
        <v>-205639862.13999999</v>
      </c>
      <c r="M62" s="200">
        <f t="shared" si="221"/>
        <v>400796201.92000008</v>
      </c>
      <c r="N62" s="200">
        <f t="shared" ref="N62:O62" si="222">SUM(N63:N101)</f>
        <v>3678464.05</v>
      </c>
      <c r="O62" s="200">
        <f t="shared" si="222"/>
        <v>404474665.97000009</v>
      </c>
      <c r="P62" s="200">
        <f t="shared" si="218"/>
        <v>694794710.24000001</v>
      </c>
      <c r="Q62" s="200">
        <f t="shared" si="218"/>
        <v>-38.200000000011642</v>
      </c>
      <c r="R62" s="200">
        <f t="shared" si="218"/>
        <v>694794672.03999996</v>
      </c>
      <c r="S62" s="200">
        <f t="shared" ref="S62:T62" si="223">SUM(S63:S101)</f>
        <v>90846826.539999992</v>
      </c>
      <c r="T62" s="200">
        <f t="shared" si="223"/>
        <v>785641498.57999992</v>
      </c>
      <c r="U62" s="200">
        <f t="shared" ref="U62:V62" si="224">SUM(U63:U101)</f>
        <v>-462548426.54000002</v>
      </c>
      <c r="V62" s="200">
        <f t="shared" si="224"/>
        <v>323093072.04000002</v>
      </c>
      <c r="W62" s="200">
        <f t="shared" ref="W62:X62" si="225">SUM(W63:W101)</f>
        <v>0</v>
      </c>
      <c r="X62" s="200">
        <f t="shared" si="225"/>
        <v>323093072.04000002</v>
      </c>
      <c r="Y62" s="200">
        <f t="shared" ref="Y62:Z62" si="226">SUM(Y63:Y101)</f>
        <v>0</v>
      </c>
      <c r="Z62" s="200">
        <f t="shared" si="226"/>
        <v>323093072.04000002</v>
      </c>
      <c r="AA62" s="200">
        <f t="shared" si="218"/>
        <v>776649200.25</v>
      </c>
      <c r="AB62" s="200">
        <f t="shared" si="218"/>
        <v>-35642.050000007439</v>
      </c>
      <c r="AC62" s="200">
        <f t="shared" si="218"/>
        <v>776613558.20000005</v>
      </c>
      <c r="AD62" s="200">
        <f t="shared" ref="AD62:AE62" si="227">SUM(AD63:AD101)</f>
        <v>-251301297.15000001</v>
      </c>
      <c r="AE62" s="200">
        <f t="shared" si="227"/>
        <v>525312261.05000007</v>
      </c>
      <c r="AF62" s="200">
        <f t="shared" ref="AF62:AG62" si="228">SUM(AF63:AF101)</f>
        <v>0</v>
      </c>
      <c r="AG62" s="200">
        <f t="shared" si="228"/>
        <v>525312261.05000007</v>
      </c>
      <c r="AH62" s="200">
        <f t="shared" ref="AH62:AI62" si="229">SUM(AH63:AH101)</f>
        <v>0</v>
      </c>
      <c r="AI62" s="200">
        <f t="shared" si="229"/>
        <v>525312261.05000007</v>
      </c>
      <c r="AJ62" s="184"/>
    </row>
    <row r="63" spans="1:36" s="185" customFormat="1" ht="67.150000000000006" hidden="1" customHeight="1" x14ac:dyDescent="0.2">
      <c r="A63" s="205" t="s">
        <v>371</v>
      </c>
      <c r="B63" s="221" t="s">
        <v>355</v>
      </c>
      <c r="C63" s="200">
        <v>91066892</v>
      </c>
      <c r="D63" s="200">
        <v>-91066892</v>
      </c>
      <c r="E63" s="200">
        <f t="shared" si="14"/>
        <v>0</v>
      </c>
      <c r="F63" s="200"/>
      <c r="G63" s="200">
        <f t="shared" ref="G63:G72" si="230">SUM(E63:F63)</f>
        <v>0</v>
      </c>
      <c r="H63" s="200"/>
      <c r="I63" s="200">
        <f t="shared" ref="I63:I96" si="231">SUM(G63:H63)</f>
        <v>0</v>
      </c>
      <c r="J63" s="200"/>
      <c r="K63" s="200">
        <f t="shared" ref="K63:K98" si="232">SUM(I63:J63)</f>
        <v>0</v>
      </c>
      <c r="L63" s="200"/>
      <c r="M63" s="200">
        <f t="shared" ref="M63:M99" si="233">SUM(K63:L63)</f>
        <v>0</v>
      </c>
      <c r="N63" s="200"/>
      <c r="O63" s="200">
        <f t="shared" ref="O63:O100" si="234">SUM(M63:N63)</f>
        <v>0</v>
      </c>
      <c r="P63" s="200">
        <v>364267568</v>
      </c>
      <c r="Q63" s="200">
        <v>-364267568</v>
      </c>
      <c r="R63" s="200">
        <f t="shared" si="20"/>
        <v>0</v>
      </c>
      <c r="S63" s="200"/>
      <c r="T63" s="200">
        <f t="shared" ref="T63:T72" si="235">SUM(R63:S63)</f>
        <v>0</v>
      </c>
      <c r="U63" s="200"/>
      <c r="V63" s="200">
        <f t="shared" ref="V63:V72" si="236">SUM(T63:U63)</f>
        <v>0</v>
      </c>
      <c r="W63" s="200"/>
      <c r="X63" s="200">
        <f t="shared" ref="X63:X72" si="237">SUM(V63:W63)</f>
        <v>0</v>
      </c>
      <c r="Y63" s="200"/>
      <c r="Z63" s="200">
        <f t="shared" ref="Z63:Z72" si="238">SUM(X63:Y63)</f>
        <v>0</v>
      </c>
      <c r="AA63" s="200">
        <v>440229250.87</v>
      </c>
      <c r="AB63" s="200">
        <v>-440229250.87</v>
      </c>
      <c r="AC63" s="200">
        <f t="shared" si="25"/>
        <v>0</v>
      </c>
      <c r="AD63" s="200"/>
      <c r="AE63" s="200">
        <f t="shared" ref="AE63:AE72" si="239">SUM(AC63:AD63)</f>
        <v>0</v>
      </c>
      <c r="AF63" s="200"/>
      <c r="AG63" s="200">
        <f t="shared" ref="AG63:AG72" si="240">SUM(AE63:AF63)</f>
        <v>0</v>
      </c>
      <c r="AH63" s="200"/>
      <c r="AI63" s="200">
        <f t="shared" ref="AI63:AI72" si="241">SUM(AG63:AH63)</f>
        <v>0</v>
      </c>
      <c r="AJ63" s="184"/>
    </row>
    <row r="64" spans="1:36" s="185" customFormat="1" ht="67.150000000000006" hidden="1" customHeight="1" x14ac:dyDescent="0.2">
      <c r="A64" s="205" t="s">
        <v>372</v>
      </c>
      <c r="B64" s="221" t="s">
        <v>355</v>
      </c>
      <c r="C64" s="200">
        <v>1858508</v>
      </c>
      <c r="D64" s="200">
        <v>-1858508</v>
      </c>
      <c r="E64" s="200">
        <f t="shared" si="14"/>
        <v>0</v>
      </c>
      <c r="F64" s="200"/>
      <c r="G64" s="200">
        <f t="shared" si="230"/>
        <v>0</v>
      </c>
      <c r="H64" s="200"/>
      <c r="I64" s="200">
        <f t="shared" si="231"/>
        <v>0</v>
      </c>
      <c r="J64" s="200"/>
      <c r="K64" s="200">
        <f t="shared" si="232"/>
        <v>0</v>
      </c>
      <c r="L64" s="200"/>
      <c r="M64" s="200">
        <f t="shared" si="233"/>
        <v>0</v>
      </c>
      <c r="N64" s="200"/>
      <c r="O64" s="200">
        <f t="shared" si="234"/>
        <v>0</v>
      </c>
      <c r="P64" s="200">
        <v>7434032</v>
      </c>
      <c r="Q64" s="200">
        <v>-7434032</v>
      </c>
      <c r="R64" s="200">
        <f t="shared" si="20"/>
        <v>0</v>
      </c>
      <c r="S64" s="200"/>
      <c r="T64" s="200">
        <f t="shared" si="235"/>
        <v>0</v>
      </c>
      <c r="U64" s="200"/>
      <c r="V64" s="200">
        <f t="shared" si="236"/>
        <v>0</v>
      </c>
      <c r="W64" s="200"/>
      <c r="X64" s="200">
        <f t="shared" si="237"/>
        <v>0</v>
      </c>
      <c r="Y64" s="200"/>
      <c r="Z64" s="200">
        <f t="shared" si="238"/>
        <v>0</v>
      </c>
      <c r="AA64" s="200">
        <v>8984270.4299999997</v>
      </c>
      <c r="AB64" s="200">
        <v>-8984270.4299999997</v>
      </c>
      <c r="AC64" s="200">
        <f t="shared" si="25"/>
        <v>0</v>
      </c>
      <c r="AD64" s="200"/>
      <c r="AE64" s="200">
        <f t="shared" si="239"/>
        <v>0</v>
      </c>
      <c r="AF64" s="200"/>
      <c r="AG64" s="200">
        <f t="shared" si="240"/>
        <v>0</v>
      </c>
      <c r="AH64" s="200"/>
      <c r="AI64" s="200">
        <f t="shared" si="241"/>
        <v>0</v>
      </c>
      <c r="AJ64" s="184"/>
    </row>
    <row r="65" spans="1:36" s="185" customFormat="1" ht="39.75" hidden="1" customHeight="1" x14ac:dyDescent="0.2">
      <c r="A65" s="205" t="s">
        <v>373</v>
      </c>
      <c r="B65" s="229" t="s">
        <v>355</v>
      </c>
      <c r="C65" s="200">
        <v>222222222</v>
      </c>
      <c r="D65" s="200">
        <v>-222222222</v>
      </c>
      <c r="E65" s="200">
        <f t="shared" si="14"/>
        <v>0</v>
      </c>
      <c r="F65" s="200"/>
      <c r="G65" s="200">
        <f t="shared" si="230"/>
        <v>0</v>
      </c>
      <c r="H65" s="200"/>
      <c r="I65" s="200">
        <f t="shared" si="231"/>
        <v>0</v>
      </c>
      <c r="J65" s="200"/>
      <c r="K65" s="200">
        <f t="shared" si="232"/>
        <v>0</v>
      </c>
      <c r="L65" s="200"/>
      <c r="M65" s="200">
        <f t="shared" si="233"/>
        <v>0</v>
      </c>
      <c r="N65" s="200"/>
      <c r="O65" s="200">
        <f t="shared" si="234"/>
        <v>0</v>
      </c>
      <c r="P65" s="200">
        <v>0</v>
      </c>
      <c r="Q65" s="200"/>
      <c r="R65" s="200">
        <f t="shared" si="20"/>
        <v>0</v>
      </c>
      <c r="S65" s="200"/>
      <c r="T65" s="200">
        <f t="shared" si="235"/>
        <v>0</v>
      </c>
      <c r="U65" s="200"/>
      <c r="V65" s="200">
        <f t="shared" si="236"/>
        <v>0</v>
      </c>
      <c r="W65" s="200"/>
      <c r="X65" s="200">
        <f t="shared" si="237"/>
        <v>0</v>
      </c>
      <c r="Y65" s="200"/>
      <c r="Z65" s="200">
        <f t="shared" si="238"/>
        <v>0</v>
      </c>
      <c r="AA65" s="200">
        <v>0</v>
      </c>
      <c r="AB65" s="200"/>
      <c r="AC65" s="200">
        <f t="shared" si="25"/>
        <v>0</v>
      </c>
      <c r="AD65" s="200"/>
      <c r="AE65" s="200">
        <f t="shared" si="239"/>
        <v>0</v>
      </c>
      <c r="AF65" s="200"/>
      <c r="AG65" s="200">
        <f t="shared" si="240"/>
        <v>0</v>
      </c>
      <c r="AH65" s="200"/>
      <c r="AI65" s="200">
        <f t="shared" si="241"/>
        <v>0</v>
      </c>
      <c r="AJ65" s="184"/>
    </row>
    <row r="66" spans="1:36" s="185" customFormat="1" ht="54" hidden="1" customHeight="1" x14ac:dyDescent="0.2">
      <c r="A66" s="205" t="s">
        <v>376</v>
      </c>
      <c r="B66" s="221" t="s">
        <v>355</v>
      </c>
      <c r="C66" s="200">
        <v>146512</v>
      </c>
      <c r="D66" s="200">
        <v>-146512</v>
      </c>
      <c r="E66" s="200">
        <f t="shared" si="14"/>
        <v>0</v>
      </c>
      <c r="F66" s="200"/>
      <c r="G66" s="200">
        <f t="shared" si="230"/>
        <v>0</v>
      </c>
      <c r="H66" s="200"/>
      <c r="I66" s="200">
        <f t="shared" si="231"/>
        <v>0</v>
      </c>
      <c r="J66" s="200"/>
      <c r="K66" s="200">
        <f t="shared" si="232"/>
        <v>0</v>
      </c>
      <c r="L66" s="200"/>
      <c r="M66" s="200">
        <f t="shared" si="233"/>
        <v>0</v>
      </c>
      <c r="N66" s="200"/>
      <c r="O66" s="200">
        <f t="shared" si="234"/>
        <v>0</v>
      </c>
      <c r="P66" s="200">
        <v>0</v>
      </c>
      <c r="Q66" s="200"/>
      <c r="R66" s="200">
        <f t="shared" si="20"/>
        <v>0</v>
      </c>
      <c r="S66" s="200"/>
      <c r="T66" s="200">
        <f t="shared" si="235"/>
        <v>0</v>
      </c>
      <c r="U66" s="200"/>
      <c r="V66" s="200">
        <f t="shared" si="236"/>
        <v>0</v>
      </c>
      <c r="W66" s="200"/>
      <c r="X66" s="200">
        <f t="shared" si="237"/>
        <v>0</v>
      </c>
      <c r="Y66" s="200"/>
      <c r="Z66" s="200">
        <f t="shared" si="238"/>
        <v>0</v>
      </c>
      <c r="AA66" s="200">
        <v>0</v>
      </c>
      <c r="AB66" s="200"/>
      <c r="AC66" s="200">
        <f t="shared" si="25"/>
        <v>0</v>
      </c>
      <c r="AD66" s="200"/>
      <c r="AE66" s="200">
        <f t="shared" si="239"/>
        <v>0</v>
      </c>
      <c r="AF66" s="200"/>
      <c r="AG66" s="200">
        <f t="shared" si="240"/>
        <v>0</v>
      </c>
      <c r="AH66" s="200"/>
      <c r="AI66" s="200">
        <f t="shared" si="241"/>
        <v>0</v>
      </c>
      <c r="AJ66" s="184"/>
    </row>
    <row r="67" spans="1:36" s="185" customFormat="1" ht="63.6" hidden="1" customHeight="1" x14ac:dyDescent="0.2">
      <c r="A67" s="205" t="s">
        <v>375</v>
      </c>
      <c r="B67" s="229" t="s">
        <v>369</v>
      </c>
      <c r="C67" s="200">
        <v>7179088</v>
      </c>
      <c r="D67" s="200">
        <v>-7179088</v>
      </c>
      <c r="E67" s="200">
        <f t="shared" si="14"/>
        <v>0</v>
      </c>
      <c r="F67" s="200"/>
      <c r="G67" s="200">
        <f t="shared" si="230"/>
        <v>0</v>
      </c>
      <c r="H67" s="200"/>
      <c r="I67" s="200">
        <f t="shared" si="231"/>
        <v>0</v>
      </c>
      <c r="J67" s="200"/>
      <c r="K67" s="200">
        <f t="shared" si="232"/>
        <v>0</v>
      </c>
      <c r="L67" s="200"/>
      <c r="M67" s="200">
        <f t="shared" si="233"/>
        <v>0</v>
      </c>
      <c r="N67" s="200"/>
      <c r="O67" s="200">
        <f t="shared" si="234"/>
        <v>0</v>
      </c>
      <c r="P67" s="200">
        <v>0</v>
      </c>
      <c r="Q67" s="200"/>
      <c r="R67" s="200">
        <f t="shared" si="20"/>
        <v>0</v>
      </c>
      <c r="S67" s="200"/>
      <c r="T67" s="200">
        <f t="shared" si="235"/>
        <v>0</v>
      </c>
      <c r="U67" s="200"/>
      <c r="V67" s="200">
        <f t="shared" si="236"/>
        <v>0</v>
      </c>
      <c r="W67" s="200"/>
      <c r="X67" s="200">
        <f t="shared" si="237"/>
        <v>0</v>
      </c>
      <c r="Y67" s="200"/>
      <c r="Z67" s="200">
        <f t="shared" si="238"/>
        <v>0</v>
      </c>
      <c r="AA67" s="200">
        <v>0</v>
      </c>
      <c r="AB67" s="200"/>
      <c r="AC67" s="200">
        <f t="shared" si="25"/>
        <v>0</v>
      </c>
      <c r="AD67" s="200"/>
      <c r="AE67" s="200">
        <f t="shared" si="239"/>
        <v>0</v>
      </c>
      <c r="AF67" s="200"/>
      <c r="AG67" s="200">
        <f t="shared" si="240"/>
        <v>0</v>
      </c>
      <c r="AH67" s="200"/>
      <c r="AI67" s="200">
        <f t="shared" si="241"/>
        <v>0</v>
      </c>
      <c r="AJ67" s="184"/>
    </row>
    <row r="68" spans="1:36" s="185" customFormat="1" ht="100.9" customHeight="1" x14ac:dyDescent="0.2">
      <c r="A68" s="205" t="s">
        <v>374</v>
      </c>
      <c r="B68" s="229" t="s">
        <v>356</v>
      </c>
      <c r="C68" s="200">
        <v>5870000</v>
      </c>
      <c r="D68" s="200"/>
      <c r="E68" s="200">
        <f t="shared" si="14"/>
        <v>5870000</v>
      </c>
      <c r="F68" s="200"/>
      <c r="G68" s="200">
        <f t="shared" si="230"/>
        <v>5870000</v>
      </c>
      <c r="H68" s="200"/>
      <c r="I68" s="200">
        <f t="shared" si="231"/>
        <v>5870000</v>
      </c>
      <c r="J68" s="200"/>
      <c r="K68" s="200">
        <f t="shared" si="232"/>
        <v>5870000</v>
      </c>
      <c r="L68" s="200"/>
      <c r="M68" s="200">
        <f t="shared" si="233"/>
        <v>5870000</v>
      </c>
      <c r="N68" s="200"/>
      <c r="O68" s="200">
        <f t="shared" si="234"/>
        <v>5870000</v>
      </c>
      <c r="P68" s="200">
        <v>6002250</v>
      </c>
      <c r="Q68" s="200"/>
      <c r="R68" s="200">
        <f t="shared" si="20"/>
        <v>6002250</v>
      </c>
      <c r="S68" s="200"/>
      <c r="T68" s="200">
        <f t="shared" si="235"/>
        <v>6002250</v>
      </c>
      <c r="U68" s="200"/>
      <c r="V68" s="200">
        <f t="shared" si="236"/>
        <v>6002250</v>
      </c>
      <c r="W68" s="200"/>
      <c r="X68" s="200">
        <f t="shared" si="237"/>
        <v>6002250</v>
      </c>
      <c r="Y68" s="200"/>
      <c r="Z68" s="200">
        <f t="shared" si="238"/>
        <v>6002250</v>
      </c>
      <c r="AA68" s="200">
        <v>6136750</v>
      </c>
      <c r="AB68" s="200"/>
      <c r="AC68" s="200">
        <f t="shared" si="25"/>
        <v>6136750</v>
      </c>
      <c r="AD68" s="200"/>
      <c r="AE68" s="200">
        <f t="shared" si="239"/>
        <v>6136750</v>
      </c>
      <c r="AF68" s="200"/>
      <c r="AG68" s="200">
        <f t="shared" si="240"/>
        <v>6136750</v>
      </c>
      <c r="AH68" s="200"/>
      <c r="AI68" s="200">
        <f t="shared" si="241"/>
        <v>6136750</v>
      </c>
      <c r="AJ68" s="184"/>
    </row>
    <row r="69" spans="1:36" s="185" customFormat="1" ht="128.25" customHeight="1" x14ac:dyDescent="0.2">
      <c r="A69" s="209" t="s">
        <v>375</v>
      </c>
      <c r="B69" s="229" t="s">
        <v>369</v>
      </c>
      <c r="C69" s="200"/>
      <c r="D69" s="200">
        <v>91066892</v>
      </c>
      <c r="E69" s="200">
        <f t="shared" si="14"/>
        <v>91066892</v>
      </c>
      <c r="F69" s="200">
        <v>-51866892</v>
      </c>
      <c r="G69" s="200">
        <f t="shared" si="230"/>
        <v>39200000</v>
      </c>
      <c r="H69" s="200">
        <v>-4900000</v>
      </c>
      <c r="I69" s="200">
        <f t="shared" si="231"/>
        <v>34300000</v>
      </c>
      <c r="J69" s="200"/>
      <c r="K69" s="200">
        <f t="shared" si="232"/>
        <v>34300000</v>
      </c>
      <c r="L69" s="200">
        <v>8820000</v>
      </c>
      <c r="M69" s="200">
        <f t="shared" si="233"/>
        <v>43120000</v>
      </c>
      <c r="N69" s="200"/>
      <c r="O69" s="200">
        <f t="shared" si="234"/>
        <v>43120000</v>
      </c>
      <c r="P69" s="200"/>
      <c r="Q69" s="200">
        <v>364267568</v>
      </c>
      <c r="R69" s="200">
        <f t="shared" si="20"/>
        <v>364267568</v>
      </c>
      <c r="S69" s="200">
        <v>89483641.219999999</v>
      </c>
      <c r="T69" s="200">
        <f t="shared" si="235"/>
        <v>453751209.22000003</v>
      </c>
      <c r="U69" s="200">
        <v>-453751209.22000003</v>
      </c>
      <c r="V69" s="200">
        <f t="shared" si="236"/>
        <v>0</v>
      </c>
      <c r="W69" s="200"/>
      <c r="X69" s="200">
        <f t="shared" si="237"/>
        <v>0</v>
      </c>
      <c r="Y69" s="200"/>
      <c r="Z69" s="200">
        <f t="shared" si="238"/>
        <v>0</v>
      </c>
      <c r="AA69" s="200"/>
      <c r="AB69" s="200">
        <v>440229250.87</v>
      </c>
      <c r="AC69" s="200">
        <f t="shared" si="25"/>
        <v>440229250.87</v>
      </c>
      <c r="AD69" s="200">
        <v>-246241373.78999999</v>
      </c>
      <c r="AE69" s="200">
        <f t="shared" si="239"/>
        <v>193987877.08000001</v>
      </c>
      <c r="AF69" s="200"/>
      <c r="AG69" s="200">
        <f t="shared" si="240"/>
        <v>193987877.08000001</v>
      </c>
      <c r="AH69" s="200"/>
      <c r="AI69" s="200">
        <f t="shared" si="241"/>
        <v>193987877.08000001</v>
      </c>
      <c r="AJ69" s="184"/>
    </row>
    <row r="70" spans="1:36" s="185" customFormat="1" ht="109.9" customHeight="1" x14ac:dyDescent="0.2">
      <c r="A70" s="209" t="s">
        <v>376</v>
      </c>
      <c r="B70" s="229" t="s">
        <v>410</v>
      </c>
      <c r="C70" s="200"/>
      <c r="D70" s="200">
        <v>1858508</v>
      </c>
      <c r="E70" s="200">
        <f t="shared" si="14"/>
        <v>1858508</v>
      </c>
      <c r="F70" s="200">
        <v>-1098508</v>
      </c>
      <c r="G70" s="200">
        <f t="shared" si="230"/>
        <v>760000</v>
      </c>
      <c r="H70" s="200">
        <v>-95000</v>
      </c>
      <c r="I70" s="200">
        <f t="shared" si="231"/>
        <v>665000</v>
      </c>
      <c r="J70" s="200"/>
      <c r="K70" s="200">
        <f t="shared" si="232"/>
        <v>665000</v>
      </c>
      <c r="L70" s="200">
        <v>171000</v>
      </c>
      <c r="M70" s="200">
        <f t="shared" si="233"/>
        <v>836000</v>
      </c>
      <c r="N70" s="200"/>
      <c r="O70" s="200">
        <f t="shared" si="234"/>
        <v>836000</v>
      </c>
      <c r="P70" s="200"/>
      <c r="Q70" s="200">
        <v>7434032</v>
      </c>
      <c r="R70" s="200">
        <f t="shared" si="20"/>
        <v>7434032</v>
      </c>
      <c r="S70" s="200">
        <v>1363185.32</v>
      </c>
      <c r="T70" s="200">
        <f t="shared" si="235"/>
        <v>8797217.3200000003</v>
      </c>
      <c r="U70" s="200">
        <v>-8797217.3200000003</v>
      </c>
      <c r="V70" s="200">
        <f t="shared" si="236"/>
        <v>0</v>
      </c>
      <c r="W70" s="200"/>
      <c r="X70" s="200">
        <f t="shared" si="237"/>
        <v>0</v>
      </c>
      <c r="Y70" s="200"/>
      <c r="Z70" s="200">
        <f t="shared" si="238"/>
        <v>0</v>
      </c>
      <c r="AA70" s="200"/>
      <c r="AB70" s="200">
        <v>8984270.4299999997</v>
      </c>
      <c r="AC70" s="200">
        <f t="shared" si="25"/>
        <v>8984270.4299999997</v>
      </c>
      <c r="AD70" s="200">
        <v>-5059923.3600000003</v>
      </c>
      <c r="AE70" s="200">
        <f t="shared" si="239"/>
        <v>3924347.0699999994</v>
      </c>
      <c r="AF70" s="200"/>
      <c r="AG70" s="200">
        <f t="shared" si="240"/>
        <v>3924347.0699999994</v>
      </c>
      <c r="AH70" s="200"/>
      <c r="AI70" s="200">
        <f t="shared" si="241"/>
        <v>3924347.0699999994</v>
      </c>
      <c r="AJ70" s="184"/>
    </row>
    <row r="71" spans="1:36" s="185" customFormat="1" ht="53.45" customHeight="1" x14ac:dyDescent="0.2">
      <c r="A71" s="205" t="s">
        <v>377</v>
      </c>
      <c r="B71" s="221" t="s">
        <v>357</v>
      </c>
      <c r="C71" s="200">
        <v>17643155.100000001</v>
      </c>
      <c r="D71" s="200">
        <v>420968.49</v>
      </c>
      <c r="E71" s="200">
        <f t="shared" si="14"/>
        <v>18064123.59</v>
      </c>
      <c r="F71" s="200"/>
      <c r="G71" s="200">
        <f t="shared" si="230"/>
        <v>18064123.59</v>
      </c>
      <c r="H71" s="200"/>
      <c r="I71" s="200">
        <f t="shared" si="231"/>
        <v>18064123.59</v>
      </c>
      <c r="J71" s="200"/>
      <c r="K71" s="200">
        <f t="shared" si="232"/>
        <v>18064123.59</v>
      </c>
      <c r="L71" s="200"/>
      <c r="M71" s="200">
        <f t="shared" si="233"/>
        <v>18064123.59</v>
      </c>
      <c r="N71" s="200"/>
      <c r="O71" s="200">
        <f t="shared" si="234"/>
        <v>18064123.59</v>
      </c>
      <c r="P71" s="200">
        <v>17519788.27</v>
      </c>
      <c r="Q71" s="200">
        <v>-38.200000000000003</v>
      </c>
      <c r="R71" s="200">
        <f t="shared" si="20"/>
        <v>17519750.07</v>
      </c>
      <c r="S71" s="200"/>
      <c r="T71" s="200">
        <f t="shared" si="235"/>
        <v>17519750.07</v>
      </c>
      <c r="U71" s="200"/>
      <c r="V71" s="200">
        <f t="shared" si="236"/>
        <v>17519750.07</v>
      </c>
      <c r="W71" s="200"/>
      <c r="X71" s="200">
        <f t="shared" si="237"/>
        <v>17519750.07</v>
      </c>
      <c r="Y71" s="200"/>
      <c r="Z71" s="200">
        <f t="shared" si="238"/>
        <v>17519750.07</v>
      </c>
      <c r="AA71" s="200">
        <v>17917858.57</v>
      </c>
      <c r="AB71" s="200">
        <v>-35642.050000000003</v>
      </c>
      <c r="AC71" s="200">
        <f t="shared" si="25"/>
        <v>17882216.52</v>
      </c>
      <c r="AD71" s="200"/>
      <c r="AE71" s="200">
        <f t="shared" si="239"/>
        <v>17882216.52</v>
      </c>
      <c r="AF71" s="200"/>
      <c r="AG71" s="200">
        <f t="shared" si="240"/>
        <v>17882216.52</v>
      </c>
      <c r="AH71" s="200"/>
      <c r="AI71" s="200">
        <f t="shared" si="241"/>
        <v>17882216.52</v>
      </c>
      <c r="AJ71" s="189"/>
    </row>
    <row r="72" spans="1:36" s="185" customFormat="1" ht="54.6" customHeight="1" x14ac:dyDescent="0.2">
      <c r="A72" s="205" t="s">
        <v>378</v>
      </c>
      <c r="B72" s="221" t="s">
        <v>379</v>
      </c>
      <c r="C72" s="200">
        <v>0</v>
      </c>
      <c r="D72" s="200"/>
      <c r="E72" s="200">
        <f t="shared" si="14"/>
        <v>0</v>
      </c>
      <c r="F72" s="200"/>
      <c r="G72" s="200">
        <f t="shared" si="230"/>
        <v>0</v>
      </c>
      <c r="H72" s="200"/>
      <c r="I72" s="200">
        <f t="shared" si="231"/>
        <v>0</v>
      </c>
      <c r="J72" s="200"/>
      <c r="K72" s="200">
        <f t="shared" si="232"/>
        <v>0</v>
      </c>
      <c r="L72" s="200"/>
      <c r="M72" s="200">
        <f t="shared" si="233"/>
        <v>0</v>
      </c>
      <c r="N72" s="200"/>
      <c r="O72" s="200">
        <f t="shared" si="234"/>
        <v>0</v>
      </c>
      <c r="P72" s="200">
        <v>1250000</v>
      </c>
      <c r="Q72" s="200"/>
      <c r="R72" s="200">
        <f t="shared" si="20"/>
        <v>1250000</v>
      </c>
      <c r="S72" s="200"/>
      <c r="T72" s="200">
        <f t="shared" si="235"/>
        <v>1250000</v>
      </c>
      <c r="U72" s="200"/>
      <c r="V72" s="200">
        <f t="shared" si="236"/>
        <v>1250000</v>
      </c>
      <c r="W72" s="200"/>
      <c r="X72" s="200">
        <f t="shared" si="237"/>
        <v>1250000</v>
      </c>
      <c r="Y72" s="200"/>
      <c r="Z72" s="200">
        <f t="shared" si="238"/>
        <v>1250000</v>
      </c>
      <c r="AA72" s="200">
        <v>0</v>
      </c>
      <c r="AB72" s="200"/>
      <c r="AC72" s="200">
        <f t="shared" si="25"/>
        <v>0</v>
      </c>
      <c r="AD72" s="200"/>
      <c r="AE72" s="200">
        <f t="shared" si="239"/>
        <v>0</v>
      </c>
      <c r="AF72" s="200"/>
      <c r="AG72" s="200">
        <f t="shared" si="240"/>
        <v>0</v>
      </c>
      <c r="AH72" s="200"/>
      <c r="AI72" s="200">
        <f t="shared" si="241"/>
        <v>0</v>
      </c>
      <c r="AJ72" s="189"/>
    </row>
    <row r="73" spans="1:36" s="185" customFormat="1" ht="31.15" customHeight="1" x14ac:dyDescent="0.2">
      <c r="A73" s="222" t="s">
        <v>412</v>
      </c>
      <c r="B73" s="221" t="s">
        <v>411</v>
      </c>
      <c r="C73" s="200"/>
      <c r="D73" s="200">
        <v>2469919.84</v>
      </c>
      <c r="E73" s="200">
        <f t="shared" ref="E73" si="242">SUM(C73:D73)</f>
        <v>2469919.84</v>
      </c>
      <c r="F73" s="200"/>
      <c r="G73" s="200">
        <f t="shared" ref="G73" si="243">SUM(E73:F73)</f>
        <v>2469919.84</v>
      </c>
      <c r="H73" s="200"/>
      <c r="I73" s="200">
        <f t="shared" si="231"/>
        <v>2469919.84</v>
      </c>
      <c r="J73" s="200"/>
      <c r="K73" s="200">
        <f t="shared" si="232"/>
        <v>2469919.84</v>
      </c>
      <c r="L73" s="200"/>
      <c r="M73" s="200">
        <f t="shared" si="233"/>
        <v>2469919.84</v>
      </c>
      <c r="N73" s="200"/>
      <c r="O73" s="200">
        <f t="shared" si="234"/>
        <v>2469919.84</v>
      </c>
      <c r="P73" s="200"/>
      <c r="Q73" s="200"/>
      <c r="R73" s="200"/>
      <c r="S73" s="200"/>
      <c r="T73" s="200"/>
      <c r="U73" s="200"/>
      <c r="V73" s="200"/>
      <c r="W73" s="200"/>
      <c r="X73" s="200"/>
      <c r="Y73" s="200"/>
      <c r="Z73" s="200"/>
      <c r="AA73" s="200"/>
      <c r="AB73" s="200"/>
      <c r="AC73" s="200"/>
      <c r="AD73" s="200"/>
      <c r="AE73" s="200"/>
      <c r="AF73" s="200"/>
      <c r="AG73" s="200"/>
      <c r="AH73" s="200"/>
      <c r="AI73" s="200"/>
      <c r="AJ73" s="243"/>
    </row>
    <row r="74" spans="1:36" s="185" customFormat="1" ht="36.6" customHeight="1" x14ac:dyDescent="0.2">
      <c r="A74" s="205" t="s">
        <v>380</v>
      </c>
      <c r="B74" s="221" t="s">
        <v>381</v>
      </c>
      <c r="C74" s="200">
        <v>0</v>
      </c>
      <c r="D74" s="200"/>
      <c r="E74" s="200">
        <f t="shared" si="14"/>
        <v>0</v>
      </c>
      <c r="F74" s="200"/>
      <c r="G74" s="200">
        <f t="shared" ref="G74:G91" si="244">SUM(E74:F74)</f>
        <v>0</v>
      </c>
      <c r="H74" s="200"/>
      <c r="I74" s="200">
        <f t="shared" si="231"/>
        <v>0</v>
      </c>
      <c r="J74" s="200"/>
      <c r="K74" s="200">
        <f t="shared" si="232"/>
        <v>0</v>
      </c>
      <c r="L74" s="200"/>
      <c r="M74" s="200">
        <f t="shared" si="233"/>
        <v>0</v>
      </c>
      <c r="N74" s="200"/>
      <c r="O74" s="200">
        <f t="shared" si="234"/>
        <v>0</v>
      </c>
      <c r="P74" s="200">
        <v>4472402.3899999997</v>
      </c>
      <c r="Q74" s="200"/>
      <c r="R74" s="200">
        <f t="shared" si="20"/>
        <v>4472402.3899999997</v>
      </c>
      <c r="S74" s="200"/>
      <c r="T74" s="200">
        <f t="shared" ref="T74" si="245">SUM(R74:S74)</f>
        <v>4472402.3899999997</v>
      </c>
      <c r="U74" s="200"/>
      <c r="V74" s="200">
        <f t="shared" ref="V74" si="246">SUM(T74:U74)</f>
        <v>4472402.3899999997</v>
      </c>
      <c r="W74" s="200"/>
      <c r="X74" s="200">
        <f t="shared" ref="X74" si="247">SUM(V74:W74)</f>
        <v>4472402.3899999997</v>
      </c>
      <c r="Y74" s="200"/>
      <c r="Z74" s="200">
        <f t="shared" ref="Z74" si="248">SUM(X74:Y74)</f>
        <v>4472402.3899999997</v>
      </c>
      <c r="AA74" s="200">
        <v>0</v>
      </c>
      <c r="AB74" s="200"/>
      <c r="AC74" s="200">
        <f t="shared" si="25"/>
        <v>0</v>
      </c>
      <c r="AD74" s="200"/>
      <c r="AE74" s="200">
        <f t="shared" ref="AE74" si="249">SUM(AC74:AD74)</f>
        <v>0</v>
      </c>
      <c r="AF74" s="200"/>
      <c r="AG74" s="200">
        <f t="shared" ref="AG74" si="250">SUM(AE74:AF74)</f>
        <v>0</v>
      </c>
      <c r="AH74" s="200"/>
      <c r="AI74" s="200">
        <f t="shared" ref="AI74" si="251">SUM(AG74:AH74)</f>
        <v>0</v>
      </c>
      <c r="AJ74" s="189"/>
    </row>
    <row r="75" spans="1:36" s="185" customFormat="1" ht="25.15" customHeight="1" x14ac:dyDescent="0.2">
      <c r="A75" s="205" t="s">
        <v>382</v>
      </c>
      <c r="B75" s="229" t="s">
        <v>413</v>
      </c>
      <c r="C75" s="200"/>
      <c r="D75" s="200">
        <v>10807941.98</v>
      </c>
      <c r="E75" s="200">
        <f t="shared" si="14"/>
        <v>10807941.98</v>
      </c>
      <c r="F75" s="200"/>
      <c r="G75" s="200">
        <f t="shared" si="244"/>
        <v>10807941.98</v>
      </c>
      <c r="H75" s="200"/>
      <c r="I75" s="200">
        <f t="shared" si="231"/>
        <v>10807941.98</v>
      </c>
      <c r="J75" s="200"/>
      <c r="K75" s="200">
        <f t="shared" si="232"/>
        <v>10807941.98</v>
      </c>
      <c r="L75" s="200"/>
      <c r="M75" s="200">
        <f t="shared" si="233"/>
        <v>10807941.98</v>
      </c>
      <c r="N75" s="200"/>
      <c r="O75" s="200">
        <f t="shared" si="234"/>
        <v>10807941.98</v>
      </c>
      <c r="P75" s="200"/>
      <c r="Q75" s="200"/>
      <c r="R75" s="200"/>
      <c r="S75" s="200"/>
      <c r="T75" s="200"/>
      <c r="U75" s="200"/>
      <c r="V75" s="200"/>
      <c r="W75" s="200"/>
      <c r="X75" s="200"/>
      <c r="Y75" s="200"/>
      <c r="Z75" s="200"/>
      <c r="AA75" s="200"/>
      <c r="AB75" s="200"/>
      <c r="AC75" s="200"/>
      <c r="AD75" s="200"/>
      <c r="AE75" s="200"/>
      <c r="AF75" s="200"/>
      <c r="AG75" s="200"/>
      <c r="AH75" s="200"/>
      <c r="AI75" s="200"/>
      <c r="AJ75" s="189"/>
    </row>
    <row r="76" spans="1:36" s="185" customFormat="1" ht="25.5" x14ac:dyDescent="0.2">
      <c r="A76" s="205" t="s">
        <v>382</v>
      </c>
      <c r="B76" s="229" t="s">
        <v>381</v>
      </c>
      <c r="C76" s="200">
        <v>10807941.98</v>
      </c>
      <c r="D76" s="200">
        <v>-10807941.98</v>
      </c>
      <c r="E76" s="200">
        <f t="shared" si="14"/>
        <v>0</v>
      </c>
      <c r="F76" s="200"/>
      <c r="G76" s="200">
        <f t="shared" si="244"/>
        <v>0</v>
      </c>
      <c r="H76" s="200"/>
      <c r="I76" s="200">
        <f t="shared" si="231"/>
        <v>0</v>
      </c>
      <c r="J76" s="200"/>
      <c r="K76" s="200">
        <f t="shared" si="232"/>
        <v>0</v>
      </c>
      <c r="L76" s="200"/>
      <c r="M76" s="200">
        <f t="shared" si="233"/>
        <v>0</v>
      </c>
      <c r="N76" s="200"/>
      <c r="O76" s="200">
        <f t="shared" si="234"/>
        <v>0</v>
      </c>
      <c r="P76" s="200">
        <v>0</v>
      </c>
      <c r="Q76" s="200"/>
      <c r="R76" s="200">
        <f t="shared" si="20"/>
        <v>0</v>
      </c>
      <c r="S76" s="200"/>
      <c r="T76" s="200">
        <f t="shared" ref="T76:T79" si="252">SUM(R76:S76)</f>
        <v>0</v>
      </c>
      <c r="U76" s="200"/>
      <c r="V76" s="200">
        <f t="shared" ref="V76:V79" si="253">SUM(T76:U76)</f>
        <v>0</v>
      </c>
      <c r="W76" s="200"/>
      <c r="X76" s="200">
        <f t="shared" ref="X76:X79" si="254">SUM(V76:W76)</f>
        <v>0</v>
      </c>
      <c r="Y76" s="200"/>
      <c r="Z76" s="200">
        <f t="shared" ref="Z76:Z79" si="255">SUM(X76:Y76)</f>
        <v>0</v>
      </c>
      <c r="AA76" s="200">
        <v>0</v>
      </c>
      <c r="AB76" s="200"/>
      <c r="AC76" s="200">
        <f t="shared" si="25"/>
        <v>0</v>
      </c>
      <c r="AD76" s="200"/>
      <c r="AE76" s="200">
        <f t="shared" ref="AE76:AE79" si="256">SUM(AC76:AD76)</f>
        <v>0</v>
      </c>
      <c r="AF76" s="200"/>
      <c r="AG76" s="200">
        <f t="shared" ref="AG76:AG79" si="257">SUM(AE76:AF76)</f>
        <v>0</v>
      </c>
      <c r="AH76" s="200"/>
      <c r="AI76" s="200">
        <f t="shared" ref="AI76:AI79" si="258">SUM(AG76:AH76)</f>
        <v>0</v>
      </c>
      <c r="AJ76" s="189"/>
    </row>
    <row r="77" spans="1:36" s="185" customFormat="1" ht="26.25" customHeight="1" x14ac:dyDescent="0.2">
      <c r="A77" s="210" t="s">
        <v>415</v>
      </c>
      <c r="B77" s="229" t="s">
        <v>381</v>
      </c>
      <c r="C77" s="200"/>
      <c r="D77" s="200">
        <v>55555.56</v>
      </c>
      <c r="E77" s="200">
        <f t="shared" si="14"/>
        <v>55555.56</v>
      </c>
      <c r="F77" s="200"/>
      <c r="G77" s="200">
        <f t="shared" si="244"/>
        <v>55555.56</v>
      </c>
      <c r="H77" s="200"/>
      <c r="I77" s="200">
        <f t="shared" si="231"/>
        <v>55555.56</v>
      </c>
      <c r="J77" s="200"/>
      <c r="K77" s="200">
        <f t="shared" si="232"/>
        <v>55555.56</v>
      </c>
      <c r="L77" s="200"/>
      <c r="M77" s="200">
        <f t="shared" si="233"/>
        <v>55555.56</v>
      </c>
      <c r="N77" s="200"/>
      <c r="O77" s="200">
        <f t="shared" si="234"/>
        <v>55555.56</v>
      </c>
      <c r="P77" s="200"/>
      <c r="Q77" s="200"/>
      <c r="R77" s="200">
        <f t="shared" si="20"/>
        <v>0</v>
      </c>
      <c r="S77" s="200"/>
      <c r="T77" s="200">
        <f t="shared" si="252"/>
        <v>0</v>
      </c>
      <c r="U77" s="200"/>
      <c r="V77" s="200">
        <f t="shared" si="253"/>
        <v>0</v>
      </c>
      <c r="W77" s="200"/>
      <c r="X77" s="200">
        <f t="shared" si="254"/>
        <v>0</v>
      </c>
      <c r="Y77" s="200"/>
      <c r="Z77" s="200">
        <f t="shared" si="255"/>
        <v>0</v>
      </c>
      <c r="AA77" s="200"/>
      <c r="AB77" s="200"/>
      <c r="AC77" s="200">
        <f t="shared" si="25"/>
        <v>0</v>
      </c>
      <c r="AD77" s="200"/>
      <c r="AE77" s="200">
        <f t="shared" si="256"/>
        <v>0</v>
      </c>
      <c r="AF77" s="200"/>
      <c r="AG77" s="200">
        <f t="shared" si="257"/>
        <v>0</v>
      </c>
      <c r="AH77" s="200"/>
      <c r="AI77" s="200">
        <f t="shared" si="258"/>
        <v>0</v>
      </c>
      <c r="AJ77" s="189"/>
    </row>
    <row r="78" spans="1:36" s="185" customFormat="1" ht="52.5" customHeight="1" x14ac:dyDescent="0.2">
      <c r="A78" s="211" t="s">
        <v>416</v>
      </c>
      <c r="B78" s="229" t="s">
        <v>381</v>
      </c>
      <c r="C78" s="200"/>
      <c r="D78" s="200">
        <v>441398.08</v>
      </c>
      <c r="E78" s="200">
        <f t="shared" si="14"/>
        <v>441398.08</v>
      </c>
      <c r="F78" s="200"/>
      <c r="G78" s="200">
        <f t="shared" si="244"/>
        <v>441398.08</v>
      </c>
      <c r="H78" s="200"/>
      <c r="I78" s="200">
        <f t="shared" si="231"/>
        <v>441398.08</v>
      </c>
      <c r="J78" s="200"/>
      <c r="K78" s="200">
        <f t="shared" si="232"/>
        <v>441398.08</v>
      </c>
      <c r="L78" s="200"/>
      <c r="M78" s="200">
        <f t="shared" si="233"/>
        <v>441398.08</v>
      </c>
      <c r="N78" s="200"/>
      <c r="O78" s="200">
        <f t="shared" si="234"/>
        <v>441398.08</v>
      </c>
      <c r="P78" s="200"/>
      <c r="Q78" s="200">
        <v>441398.08</v>
      </c>
      <c r="R78" s="200">
        <f t="shared" si="20"/>
        <v>441398.08</v>
      </c>
      <c r="S78" s="200"/>
      <c r="T78" s="200">
        <f t="shared" si="252"/>
        <v>441398.08</v>
      </c>
      <c r="U78" s="200"/>
      <c r="V78" s="200">
        <f t="shared" si="253"/>
        <v>441398.08</v>
      </c>
      <c r="W78" s="200"/>
      <c r="X78" s="200">
        <f t="shared" si="254"/>
        <v>441398.08</v>
      </c>
      <c r="Y78" s="200"/>
      <c r="Z78" s="200">
        <f t="shared" si="255"/>
        <v>441398.08</v>
      </c>
      <c r="AA78" s="200"/>
      <c r="AB78" s="200">
        <v>441398.08</v>
      </c>
      <c r="AC78" s="200">
        <f t="shared" si="25"/>
        <v>441398.08</v>
      </c>
      <c r="AD78" s="200"/>
      <c r="AE78" s="200">
        <f t="shared" si="256"/>
        <v>441398.08</v>
      </c>
      <c r="AF78" s="200"/>
      <c r="AG78" s="200">
        <f t="shared" si="257"/>
        <v>441398.08</v>
      </c>
      <c r="AH78" s="200"/>
      <c r="AI78" s="200">
        <f t="shared" si="258"/>
        <v>441398.08</v>
      </c>
      <c r="AJ78" s="189"/>
    </row>
    <row r="79" spans="1:36" s="185" customFormat="1" ht="25.5" x14ac:dyDescent="0.2">
      <c r="A79" s="205" t="s">
        <v>383</v>
      </c>
      <c r="B79" s="229" t="s">
        <v>381</v>
      </c>
      <c r="C79" s="200">
        <v>3980174.3</v>
      </c>
      <c r="D79" s="200">
        <v>-3980174.3</v>
      </c>
      <c r="E79" s="200">
        <f t="shared" si="14"/>
        <v>0</v>
      </c>
      <c r="F79" s="200"/>
      <c r="G79" s="200">
        <f t="shared" si="244"/>
        <v>0</v>
      </c>
      <c r="H79" s="200"/>
      <c r="I79" s="200">
        <f t="shared" si="231"/>
        <v>0</v>
      </c>
      <c r="J79" s="200"/>
      <c r="K79" s="200">
        <f t="shared" si="232"/>
        <v>0</v>
      </c>
      <c r="L79" s="200"/>
      <c r="M79" s="200">
        <f t="shared" si="233"/>
        <v>0</v>
      </c>
      <c r="N79" s="200"/>
      <c r="O79" s="200">
        <f t="shared" si="234"/>
        <v>0</v>
      </c>
      <c r="P79" s="200">
        <v>0</v>
      </c>
      <c r="Q79" s="200"/>
      <c r="R79" s="200">
        <f t="shared" si="20"/>
        <v>0</v>
      </c>
      <c r="S79" s="200"/>
      <c r="T79" s="200">
        <f t="shared" si="252"/>
        <v>0</v>
      </c>
      <c r="U79" s="200"/>
      <c r="V79" s="200">
        <f t="shared" si="253"/>
        <v>0</v>
      </c>
      <c r="W79" s="200"/>
      <c r="X79" s="200">
        <f t="shared" si="254"/>
        <v>0</v>
      </c>
      <c r="Y79" s="200"/>
      <c r="Z79" s="200">
        <f t="shared" si="255"/>
        <v>0</v>
      </c>
      <c r="AA79" s="200">
        <v>0</v>
      </c>
      <c r="AB79" s="200"/>
      <c r="AC79" s="200">
        <f t="shared" si="25"/>
        <v>0</v>
      </c>
      <c r="AD79" s="200"/>
      <c r="AE79" s="200">
        <f t="shared" si="256"/>
        <v>0</v>
      </c>
      <c r="AF79" s="200"/>
      <c r="AG79" s="200">
        <f t="shared" si="257"/>
        <v>0</v>
      </c>
      <c r="AH79" s="200"/>
      <c r="AI79" s="200">
        <f t="shared" si="258"/>
        <v>0</v>
      </c>
      <c r="AJ79" s="189"/>
    </row>
    <row r="80" spans="1:36" s="185" customFormat="1" ht="25.5" customHeight="1" x14ac:dyDescent="0.2">
      <c r="A80" s="205" t="s">
        <v>383</v>
      </c>
      <c r="B80" s="229" t="s">
        <v>414</v>
      </c>
      <c r="C80" s="200"/>
      <c r="D80" s="200">
        <v>3980174.3</v>
      </c>
      <c r="E80" s="200">
        <f t="shared" si="14"/>
        <v>3980174.3</v>
      </c>
      <c r="F80" s="200"/>
      <c r="G80" s="200">
        <f t="shared" si="244"/>
        <v>3980174.3</v>
      </c>
      <c r="H80" s="200"/>
      <c r="I80" s="200">
        <f t="shared" si="231"/>
        <v>3980174.3</v>
      </c>
      <c r="J80" s="200"/>
      <c r="K80" s="200">
        <f t="shared" si="232"/>
        <v>3980174.3</v>
      </c>
      <c r="L80" s="200"/>
      <c r="M80" s="200">
        <f t="shared" si="233"/>
        <v>3980174.3</v>
      </c>
      <c r="N80" s="200"/>
      <c r="O80" s="200">
        <f t="shared" si="234"/>
        <v>3980174.3</v>
      </c>
      <c r="P80" s="200"/>
      <c r="Q80" s="200"/>
      <c r="R80" s="200"/>
      <c r="S80" s="200"/>
      <c r="T80" s="200"/>
      <c r="U80" s="200"/>
      <c r="V80" s="200"/>
      <c r="W80" s="200"/>
      <c r="X80" s="200"/>
      <c r="Y80" s="200"/>
      <c r="Z80" s="200"/>
      <c r="AA80" s="200"/>
      <c r="AB80" s="200"/>
      <c r="AC80" s="200"/>
      <c r="AD80" s="200"/>
      <c r="AE80" s="200"/>
      <c r="AF80" s="200"/>
      <c r="AG80" s="200"/>
      <c r="AH80" s="200"/>
      <c r="AI80" s="200"/>
      <c r="AJ80" s="189"/>
    </row>
    <row r="81" spans="1:36" s="185" customFormat="1" ht="25.5" customHeight="1" x14ac:dyDescent="0.2">
      <c r="A81" s="210" t="s">
        <v>418</v>
      </c>
      <c r="B81" s="229" t="s">
        <v>417</v>
      </c>
      <c r="C81" s="200"/>
      <c r="D81" s="200">
        <v>2236977.84</v>
      </c>
      <c r="E81" s="200">
        <f t="shared" si="14"/>
        <v>2236977.84</v>
      </c>
      <c r="F81" s="200"/>
      <c r="G81" s="200">
        <f t="shared" si="244"/>
        <v>2236977.84</v>
      </c>
      <c r="H81" s="200"/>
      <c r="I81" s="200">
        <f t="shared" si="231"/>
        <v>2236977.84</v>
      </c>
      <c r="J81" s="200"/>
      <c r="K81" s="200">
        <f t="shared" si="232"/>
        <v>2236977.84</v>
      </c>
      <c r="L81" s="200"/>
      <c r="M81" s="200">
        <f t="shared" si="233"/>
        <v>2236977.84</v>
      </c>
      <c r="N81" s="200"/>
      <c r="O81" s="200">
        <f t="shared" si="234"/>
        <v>2236977.84</v>
      </c>
      <c r="P81" s="200"/>
      <c r="Q81" s="200"/>
      <c r="R81" s="200"/>
      <c r="S81" s="200"/>
      <c r="T81" s="200"/>
      <c r="U81" s="200"/>
      <c r="V81" s="200"/>
      <c r="W81" s="200"/>
      <c r="X81" s="200"/>
      <c r="Y81" s="200"/>
      <c r="Z81" s="200"/>
      <c r="AA81" s="200"/>
      <c r="AB81" s="200"/>
      <c r="AC81" s="200"/>
      <c r="AD81" s="200"/>
      <c r="AE81" s="200"/>
      <c r="AF81" s="200"/>
      <c r="AG81" s="200"/>
      <c r="AH81" s="200"/>
      <c r="AI81" s="200"/>
      <c r="AJ81" s="189"/>
    </row>
    <row r="82" spans="1:36" s="185" customFormat="1" ht="92.45" customHeight="1" x14ac:dyDescent="0.2">
      <c r="A82" s="209" t="s">
        <v>432</v>
      </c>
      <c r="B82" s="229" t="s">
        <v>431</v>
      </c>
      <c r="C82" s="200"/>
      <c r="D82" s="200">
        <v>222222222</v>
      </c>
      <c r="E82" s="200">
        <f t="shared" si="14"/>
        <v>222222222</v>
      </c>
      <c r="F82" s="200"/>
      <c r="G82" s="200">
        <f t="shared" si="244"/>
        <v>222222222</v>
      </c>
      <c r="H82" s="200"/>
      <c r="I82" s="200">
        <f t="shared" si="231"/>
        <v>222222222</v>
      </c>
      <c r="J82" s="200"/>
      <c r="K82" s="200">
        <f t="shared" si="232"/>
        <v>222222222</v>
      </c>
      <c r="L82" s="200">
        <v>-222222222</v>
      </c>
      <c r="M82" s="200">
        <f t="shared" si="233"/>
        <v>0</v>
      </c>
      <c r="N82" s="200"/>
      <c r="O82" s="200">
        <f t="shared" si="234"/>
        <v>0</v>
      </c>
      <c r="P82" s="200"/>
      <c r="Q82" s="200"/>
      <c r="R82" s="200"/>
      <c r="S82" s="200"/>
      <c r="T82" s="200"/>
      <c r="U82" s="200"/>
      <c r="V82" s="200"/>
      <c r="W82" s="200"/>
      <c r="X82" s="200"/>
      <c r="Y82" s="200"/>
      <c r="Z82" s="200"/>
      <c r="AA82" s="200"/>
      <c r="AB82" s="200"/>
      <c r="AC82" s="200"/>
      <c r="AD82" s="200"/>
      <c r="AE82" s="200"/>
      <c r="AF82" s="200"/>
      <c r="AG82" s="200"/>
      <c r="AH82" s="200"/>
      <c r="AI82" s="200"/>
      <c r="AJ82" s="189"/>
    </row>
    <row r="83" spans="1:36" s="185" customFormat="1" ht="45" customHeight="1" x14ac:dyDescent="0.2">
      <c r="A83" s="205" t="s">
        <v>384</v>
      </c>
      <c r="B83" s="229" t="s">
        <v>358</v>
      </c>
      <c r="C83" s="200">
        <v>414715</v>
      </c>
      <c r="D83" s="200"/>
      <c r="E83" s="200">
        <f t="shared" si="14"/>
        <v>414715</v>
      </c>
      <c r="F83" s="200"/>
      <c r="G83" s="200">
        <f t="shared" si="244"/>
        <v>414715</v>
      </c>
      <c r="H83" s="200"/>
      <c r="I83" s="200">
        <f t="shared" si="231"/>
        <v>414715</v>
      </c>
      <c r="J83" s="200"/>
      <c r="K83" s="200">
        <f t="shared" si="232"/>
        <v>414715</v>
      </c>
      <c r="L83" s="200"/>
      <c r="M83" s="200">
        <f t="shared" si="233"/>
        <v>414715</v>
      </c>
      <c r="N83" s="200"/>
      <c r="O83" s="200">
        <f t="shared" si="234"/>
        <v>414715</v>
      </c>
      <c r="P83" s="200">
        <v>234922</v>
      </c>
      <c r="Q83" s="200"/>
      <c r="R83" s="200">
        <f t="shared" si="20"/>
        <v>234922</v>
      </c>
      <c r="S83" s="200"/>
      <c r="T83" s="200">
        <f t="shared" ref="T83:T84" si="259">SUM(R83:S83)</f>
        <v>234922</v>
      </c>
      <c r="U83" s="200"/>
      <c r="V83" s="200">
        <f t="shared" ref="V83:V84" si="260">SUM(T83:U83)</f>
        <v>234922</v>
      </c>
      <c r="W83" s="200"/>
      <c r="X83" s="200">
        <f t="shared" ref="X83:X84" si="261">SUM(V83:W83)</f>
        <v>234922</v>
      </c>
      <c r="Y83" s="200"/>
      <c r="Z83" s="200">
        <f t="shared" ref="Z83:Z84" si="262">SUM(X83:Y83)</f>
        <v>234922</v>
      </c>
      <c r="AA83" s="200">
        <v>232368</v>
      </c>
      <c r="AB83" s="200"/>
      <c r="AC83" s="200">
        <f t="shared" si="25"/>
        <v>232368</v>
      </c>
      <c r="AD83" s="200"/>
      <c r="AE83" s="200">
        <f t="shared" ref="AE83:AE84" si="263">SUM(AC83:AD83)</f>
        <v>232368</v>
      </c>
      <c r="AF83" s="200"/>
      <c r="AG83" s="200">
        <f t="shared" ref="AG83:AG84" si="264">SUM(AE83:AF83)</f>
        <v>232368</v>
      </c>
      <c r="AH83" s="200"/>
      <c r="AI83" s="200">
        <f t="shared" ref="AI83:AI84" si="265">SUM(AG83:AH83)</f>
        <v>232368</v>
      </c>
      <c r="AJ83" s="184"/>
    </row>
    <row r="84" spans="1:36" s="185" customFormat="1" ht="51" x14ac:dyDescent="0.2">
      <c r="A84" s="205" t="s">
        <v>385</v>
      </c>
      <c r="B84" s="229" t="s">
        <v>358</v>
      </c>
      <c r="C84" s="200">
        <v>441398.08</v>
      </c>
      <c r="D84" s="200">
        <v>-441398.08</v>
      </c>
      <c r="E84" s="200">
        <f t="shared" si="14"/>
        <v>0</v>
      </c>
      <c r="F84" s="200"/>
      <c r="G84" s="200">
        <f t="shared" si="244"/>
        <v>0</v>
      </c>
      <c r="H84" s="200"/>
      <c r="I84" s="200">
        <f t="shared" si="231"/>
        <v>0</v>
      </c>
      <c r="J84" s="200"/>
      <c r="K84" s="200">
        <f t="shared" si="232"/>
        <v>0</v>
      </c>
      <c r="L84" s="200"/>
      <c r="M84" s="200">
        <f t="shared" si="233"/>
        <v>0</v>
      </c>
      <c r="N84" s="200"/>
      <c r="O84" s="200">
        <f t="shared" si="234"/>
        <v>0</v>
      </c>
      <c r="P84" s="200">
        <v>441398.08</v>
      </c>
      <c r="Q84" s="200">
        <v>-441398.08</v>
      </c>
      <c r="R84" s="200">
        <f t="shared" si="20"/>
        <v>0</v>
      </c>
      <c r="S84" s="200"/>
      <c r="T84" s="200">
        <f t="shared" si="259"/>
        <v>0</v>
      </c>
      <c r="U84" s="200"/>
      <c r="V84" s="200">
        <f t="shared" si="260"/>
        <v>0</v>
      </c>
      <c r="W84" s="200"/>
      <c r="X84" s="200">
        <f t="shared" si="261"/>
        <v>0</v>
      </c>
      <c r="Y84" s="200"/>
      <c r="Z84" s="200">
        <f t="shared" si="262"/>
        <v>0</v>
      </c>
      <c r="AA84" s="200">
        <v>441398.08</v>
      </c>
      <c r="AB84" s="200">
        <v>-441398.08</v>
      </c>
      <c r="AC84" s="200">
        <f t="shared" si="25"/>
        <v>0</v>
      </c>
      <c r="AD84" s="200"/>
      <c r="AE84" s="200">
        <f t="shared" si="263"/>
        <v>0</v>
      </c>
      <c r="AF84" s="200"/>
      <c r="AG84" s="200">
        <f t="shared" si="264"/>
        <v>0</v>
      </c>
      <c r="AH84" s="200"/>
      <c r="AI84" s="200">
        <f t="shared" si="265"/>
        <v>0</v>
      </c>
      <c r="AJ84" s="184"/>
    </row>
    <row r="85" spans="1:36" s="185" customFormat="1" ht="45.6" customHeight="1" x14ac:dyDescent="0.2">
      <c r="A85" s="212" t="s">
        <v>385</v>
      </c>
      <c r="B85" s="229" t="s">
        <v>358</v>
      </c>
      <c r="C85" s="200"/>
      <c r="D85" s="200">
        <v>108843.52</v>
      </c>
      <c r="E85" s="200">
        <f t="shared" si="14"/>
        <v>108843.52</v>
      </c>
      <c r="F85" s="200"/>
      <c r="G85" s="200">
        <f t="shared" si="244"/>
        <v>108843.52</v>
      </c>
      <c r="H85" s="200"/>
      <c r="I85" s="200">
        <f t="shared" si="231"/>
        <v>108843.52</v>
      </c>
      <c r="J85" s="200"/>
      <c r="K85" s="200">
        <f t="shared" si="232"/>
        <v>108843.52</v>
      </c>
      <c r="L85" s="200"/>
      <c r="M85" s="200">
        <f t="shared" si="233"/>
        <v>108843.52</v>
      </c>
      <c r="N85" s="200"/>
      <c r="O85" s="200">
        <f t="shared" si="234"/>
        <v>108843.52</v>
      </c>
      <c r="P85" s="200"/>
      <c r="Q85" s="200"/>
      <c r="R85" s="200"/>
      <c r="S85" s="200"/>
      <c r="T85" s="200"/>
      <c r="U85" s="200"/>
      <c r="V85" s="200"/>
      <c r="W85" s="200"/>
      <c r="X85" s="200"/>
      <c r="Y85" s="200"/>
      <c r="Z85" s="200"/>
      <c r="AA85" s="200"/>
      <c r="AB85" s="200"/>
      <c r="AC85" s="200"/>
      <c r="AD85" s="200"/>
      <c r="AE85" s="200"/>
      <c r="AF85" s="200"/>
      <c r="AG85" s="200"/>
      <c r="AH85" s="200"/>
      <c r="AI85" s="200"/>
      <c r="AJ85" s="184"/>
    </row>
    <row r="86" spans="1:36" s="185" customFormat="1" ht="78" customHeight="1" x14ac:dyDescent="0.2">
      <c r="A86" s="205" t="s">
        <v>386</v>
      </c>
      <c r="B86" s="229" t="s">
        <v>358</v>
      </c>
      <c r="C86" s="200">
        <v>257020</v>
      </c>
      <c r="D86" s="200"/>
      <c r="E86" s="200">
        <f t="shared" si="14"/>
        <v>257020</v>
      </c>
      <c r="F86" s="200"/>
      <c r="G86" s="200">
        <f t="shared" si="244"/>
        <v>257020</v>
      </c>
      <c r="H86" s="200"/>
      <c r="I86" s="200">
        <f t="shared" si="231"/>
        <v>257020</v>
      </c>
      <c r="J86" s="200"/>
      <c r="K86" s="200">
        <f t="shared" si="232"/>
        <v>257020</v>
      </c>
      <c r="L86" s="200"/>
      <c r="M86" s="200">
        <f t="shared" si="233"/>
        <v>257020</v>
      </c>
      <c r="N86" s="200"/>
      <c r="O86" s="200">
        <f t="shared" si="234"/>
        <v>257020</v>
      </c>
      <c r="P86" s="200">
        <v>267250</v>
      </c>
      <c r="Q86" s="200"/>
      <c r="R86" s="200">
        <f t="shared" si="20"/>
        <v>267250</v>
      </c>
      <c r="S86" s="200"/>
      <c r="T86" s="200">
        <f t="shared" ref="T86:T90" si="266">SUM(R86:S86)</f>
        <v>267250</v>
      </c>
      <c r="U86" s="200"/>
      <c r="V86" s="200">
        <f t="shared" ref="V86:V90" si="267">SUM(T86:U86)</f>
        <v>267250</v>
      </c>
      <c r="W86" s="200"/>
      <c r="X86" s="200">
        <f t="shared" ref="X86:X90" si="268">SUM(V86:W86)</f>
        <v>267250</v>
      </c>
      <c r="Y86" s="200"/>
      <c r="Z86" s="200">
        <f t="shared" ref="Z86:Z90" si="269">SUM(X86:Y86)</f>
        <v>267250</v>
      </c>
      <c r="AA86" s="200">
        <v>277950</v>
      </c>
      <c r="AB86" s="200"/>
      <c r="AC86" s="200">
        <f t="shared" si="25"/>
        <v>277950</v>
      </c>
      <c r="AD86" s="200"/>
      <c r="AE86" s="200">
        <f t="shared" ref="AE86:AE90" si="270">SUM(AC86:AD86)</f>
        <v>277950</v>
      </c>
      <c r="AF86" s="200"/>
      <c r="AG86" s="200">
        <f t="shared" ref="AG86:AG90" si="271">SUM(AE86:AF86)</f>
        <v>277950</v>
      </c>
      <c r="AH86" s="200"/>
      <c r="AI86" s="200">
        <f t="shared" ref="AI86:AI90" si="272">SUM(AG86:AH86)</f>
        <v>277950</v>
      </c>
      <c r="AJ86" s="184"/>
    </row>
    <row r="87" spans="1:36" s="185" customFormat="1" ht="25.15" customHeight="1" x14ac:dyDescent="0.2">
      <c r="A87" s="205" t="s">
        <v>387</v>
      </c>
      <c r="B87" s="229" t="s">
        <v>358</v>
      </c>
      <c r="C87" s="200">
        <v>291249912.5</v>
      </c>
      <c r="D87" s="200"/>
      <c r="E87" s="200">
        <f t="shared" si="14"/>
        <v>291249912.5</v>
      </c>
      <c r="F87" s="200"/>
      <c r="G87" s="200">
        <f t="shared" si="244"/>
        <v>291249912.5</v>
      </c>
      <c r="H87" s="200"/>
      <c r="I87" s="200">
        <f t="shared" si="231"/>
        <v>291249912.5</v>
      </c>
      <c r="J87" s="200"/>
      <c r="K87" s="200">
        <f t="shared" si="232"/>
        <v>291249912.5</v>
      </c>
      <c r="L87" s="200"/>
      <c r="M87" s="200">
        <f t="shared" si="233"/>
        <v>291249912.5</v>
      </c>
      <c r="N87" s="200"/>
      <c r="O87" s="200">
        <f t="shared" si="234"/>
        <v>291249912.5</v>
      </c>
      <c r="P87" s="200">
        <f>291249912.5+446276-346276</f>
        <v>291349912.5</v>
      </c>
      <c r="Q87" s="200"/>
      <c r="R87" s="200">
        <f t="shared" si="20"/>
        <v>291349912.5</v>
      </c>
      <c r="S87" s="200"/>
      <c r="T87" s="200">
        <f t="shared" si="266"/>
        <v>291349912.5</v>
      </c>
      <c r="U87" s="200"/>
      <c r="V87" s="200">
        <f t="shared" si="267"/>
        <v>291349912.5</v>
      </c>
      <c r="W87" s="200"/>
      <c r="X87" s="200">
        <f t="shared" si="268"/>
        <v>291349912.5</v>
      </c>
      <c r="Y87" s="200"/>
      <c r="Z87" s="200">
        <f t="shared" si="269"/>
        <v>291349912.5</v>
      </c>
      <c r="AA87" s="200">
        <f>291249912.5+9970530.8-346276</f>
        <v>300874167.30000001</v>
      </c>
      <c r="AB87" s="200"/>
      <c r="AC87" s="200">
        <f t="shared" si="25"/>
        <v>300874167.30000001</v>
      </c>
      <c r="AD87" s="200"/>
      <c r="AE87" s="200">
        <f t="shared" si="270"/>
        <v>300874167.30000001</v>
      </c>
      <c r="AF87" s="200"/>
      <c r="AG87" s="200">
        <f t="shared" si="271"/>
        <v>300874167.30000001</v>
      </c>
      <c r="AH87" s="200"/>
      <c r="AI87" s="200">
        <f t="shared" si="272"/>
        <v>300874167.30000001</v>
      </c>
      <c r="AJ87" s="184"/>
    </row>
    <row r="88" spans="1:36" s="185" customFormat="1" ht="67.150000000000006" customHeight="1" x14ac:dyDescent="0.2">
      <c r="A88" s="205" t="s">
        <v>388</v>
      </c>
      <c r="B88" s="229" t="s">
        <v>358</v>
      </c>
      <c r="C88" s="200">
        <v>901734</v>
      </c>
      <c r="D88" s="200"/>
      <c r="E88" s="200">
        <f t="shared" si="14"/>
        <v>901734</v>
      </c>
      <c r="F88" s="200"/>
      <c r="G88" s="200">
        <f t="shared" si="244"/>
        <v>901734</v>
      </c>
      <c r="H88" s="200"/>
      <c r="I88" s="200">
        <f t="shared" si="231"/>
        <v>901734</v>
      </c>
      <c r="J88" s="200"/>
      <c r="K88" s="200">
        <f t="shared" si="232"/>
        <v>901734</v>
      </c>
      <c r="L88" s="200"/>
      <c r="M88" s="200">
        <f t="shared" si="233"/>
        <v>901734</v>
      </c>
      <c r="N88" s="200"/>
      <c r="O88" s="200">
        <f t="shared" si="234"/>
        <v>901734</v>
      </c>
      <c r="P88" s="200">
        <v>901734</v>
      </c>
      <c r="Q88" s="200"/>
      <c r="R88" s="200">
        <f t="shared" si="20"/>
        <v>901734</v>
      </c>
      <c r="S88" s="200"/>
      <c r="T88" s="200">
        <f t="shared" si="266"/>
        <v>901734</v>
      </c>
      <c r="U88" s="200"/>
      <c r="V88" s="200">
        <f t="shared" si="267"/>
        <v>901734</v>
      </c>
      <c r="W88" s="200"/>
      <c r="X88" s="200">
        <f t="shared" si="268"/>
        <v>901734</v>
      </c>
      <c r="Y88" s="200"/>
      <c r="Z88" s="200">
        <f t="shared" si="269"/>
        <v>901734</v>
      </c>
      <c r="AA88" s="200">
        <v>901734</v>
      </c>
      <c r="AB88" s="200"/>
      <c r="AC88" s="200">
        <f t="shared" si="25"/>
        <v>901734</v>
      </c>
      <c r="AD88" s="200"/>
      <c r="AE88" s="200">
        <f t="shared" si="270"/>
        <v>901734</v>
      </c>
      <c r="AF88" s="200"/>
      <c r="AG88" s="200">
        <f t="shared" si="271"/>
        <v>901734</v>
      </c>
      <c r="AH88" s="200"/>
      <c r="AI88" s="200">
        <f t="shared" si="272"/>
        <v>901734</v>
      </c>
      <c r="AJ88" s="184"/>
    </row>
    <row r="89" spans="1:36" s="185" customFormat="1" ht="44.45" customHeight="1" x14ac:dyDescent="0.2">
      <c r="A89" s="205" t="s">
        <v>389</v>
      </c>
      <c r="B89" s="229" t="s">
        <v>358</v>
      </c>
      <c r="C89" s="200">
        <v>123200</v>
      </c>
      <c r="D89" s="200"/>
      <c r="E89" s="200">
        <f t="shared" si="14"/>
        <v>123200</v>
      </c>
      <c r="F89" s="200"/>
      <c r="G89" s="200">
        <f t="shared" si="244"/>
        <v>123200</v>
      </c>
      <c r="H89" s="200">
        <v>-10556.32</v>
      </c>
      <c r="I89" s="200">
        <f t="shared" si="231"/>
        <v>112643.68</v>
      </c>
      <c r="J89" s="200"/>
      <c r="K89" s="200">
        <f t="shared" si="232"/>
        <v>112643.68</v>
      </c>
      <c r="L89" s="200"/>
      <c r="M89" s="200">
        <f t="shared" si="233"/>
        <v>112643.68</v>
      </c>
      <c r="N89" s="200"/>
      <c r="O89" s="200">
        <f t="shared" si="234"/>
        <v>112643.68</v>
      </c>
      <c r="P89" s="200">
        <v>53402</v>
      </c>
      <c r="Q89" s="200"/>
      <c r="R89" s="200">
        <f t="shared" si="20"/>
        <v>53402</v>
      </c>
      <c r="S89" s="200"/>
      <c r="T89" s="200">
        <f t="shared" si="266"/>
        <v>53402</v>
      </c>
      <c r="U89" s="200"/>
      <c r="V89" s="200">
        <f t="shared" si="267"/>
        <v>53402</v>
      </c>
      <c r="W89" s="200"/>
      <c r="X89" s="200">
        <f t="shared" si="268"/>
        <v>53402</v>
      </c>
      <c r="Y89" s="200"/>
      <c r="Z89" s="200">
        <f t="shared" si="269"/>
        <v>53402</v>
      </c>
      <c r="AA89" s="200">
        <v>53402</v>
      </c>
      <c r="AB89" s="200"/>
      <c r="AC89" s="200">
        <f t="shared" si="25"/>
        <v>53402</v>
      </c>
      <c r="AD89" s="200"/>
      <c r="AE89" s="200">
        <f t="shared" si="270"/>
        <v>53402</v>
      </c>
      <c r="AF89" s="200"/>
      <c r="AG89" s="200">
        <f t="shared" si="271"/>
        <v>53402</v>
      </c>
      <c r="AH89" s="200"/>
      <c r="AI89" s="200">
        <f t="shared" si="272"/>
        <v>53402</v>
      </c>
      <c r="AJ89" s="184"/>
    </row>
    <row r="90" spans="1:36" s="185" customFormat="1" ht="40.9" customHeight="1" x14ac:dyDescent="0.2">
      <c r="A90" s="205" t="s">
        <v>390</v>
      </c>
      <c r="B90" s="229" t="s">
        <v>358</v>
      </c>
      <c r="C90" s="200">
        <v>600051</v>
      </c>
      <c r="D90" s="200"/>
      <c r="E90" s="200">
        <f t="shared" si="14"/>
        <v>600051</v>
      </c>
      <c r="F90" s="200"/>
      <c r="G90" s="200">
        <f t="shared" si="244"/>
        <v>600051</v>
      </c>
      <c r="H90" s="200"/>
      <c r="I90" s="200">
        <f t="shared" si="231"/>
        <v>600051</v>
      </c>
      <c r="J90" s="200">
        <v>-600051</v>
      </c>
      <c r="K90" s="200">
        <f t="shared" si="232"/>
        <v>0</v>
      </c>
      <c r="L90" s="200"/>
      <c r="M90" s="200">
        <f t="shared" si="233"/>
        <v>0</v>
      </c>
      <c r="N90" s="200"/>
      <c r="O90" s="200">
        <f t="shared" si="234"/>
        <v>0</v>
      </c>
      <c r="P90" s="200">
        <v>600051</v>
      </c>
      <c r="Q90" s="200"/>
      <c r="R90" s="200">
        <f t="shared" si="20"/>
        <v>600051</v>
      </c>
      <c r="S90" s="200"/>
      <c r="T90" s="200">
        <f t="shared" si="266"/>
        <v>600051</v>
      </c>
      <c r="U90" s="200"/>
      <c r="V90" s="200">
        <f t="shared" si="267"/>
        <v>600051</v>
      </c>
      <c r="W90" s="200"/>
      <c r="X90" s="200">
        <f t="shared" si="268"/>
        <v>600051</v>
      </c>
      <c r="Y90" s="200"/>
      <c r="Z90" s="200">
        <f t="shared" si="269"/>
        <v>600051</v>
      </c>
      <c r="AA90" s="200">
        <v>600051</v>
      </c>
      <c r="AB90" s="200"/>
      <c r="AC90" s="200">
        <f t="shared" si="25"/>
        <v>600051</v>
      </c>
      <c r="AD90" s="200"/>
      <c r="AE90" s="200">
        <f t="shared" si="270"/>
        <v>600051</v>
      </c>
      <c r="AF90" s="200"/>
      <c r="AG90" s="200">
        <f t="shared" si="271"/>
        <v>600051</v>
      </c>
      <c r="AH90" s="200"/>
      <c r="AI90" s="200">
        <f t="shared" si="272"/>
        <v>600051</v>
      </c>
      <c r="AJ90" s="184"/>
    </row>
    <row r="91" spans="1:36" s="185" customFormat="1" ht="54.6" customHeight="1" x14ac:dyDescent="0.2">
      <c r="A91" s="205" t="s">
        <v>436</v>
      </c>
      <c r="B91" s="229" t="s">
        <v>358</v>
      </c>
      <c r="C91" s="200"/>
      <c r="D91" s="200"/>
      <c r="E91" s="200"/>
      <c r="F91" s="200">
        <v>1404820</v>
      </c>
      <c r="G91" s="200">
        <f t="shared" si="244"/>
        <v>1404820</v>
      </c>
      <c r="H91" s="200"/>
      <c r="I91" s="200">
        <f t="shared" si="231"/>
        <v>1404820</v>
      </c>
      <c r="J91" s="200"/>
      <c r="K91" s="200">
        <f t="shared" si="232"/>
        <v>1404820</v>
      </c>
      <c r="L91" s="200"/>
      <c r="M91" s="200">
        <f t="shared" si="233"/>
        <v>1404820</v>
      </c>
      <c r="N91" s="200"/>
      <c r="O91" s="200">
        <f t="shared" si="234"/>
        <v>1404820</v>
      </c>
      <c r="P91" s="200"/>
      <c r="Q91" s="200"/>
      <c r="R91" s="200"/>
      <c r="S91" s="200"/>
      <c r="T91" s="200"/>
      <c r="U91" s="200"/>
      <c r="V91" s="200"/>
      <c r="W91" s="200"/>
      <c r="X91" s="200"/>
      <c r="Y91" s="200"/>
      <c r="Z91" s="200"/>
      <c r="AA91" s="200"/>
      <c r="AB91" s="200"/>
      <c r="AC91" s="200"/>
      <c r="AD91" s="200"/>
      <c r="AE91" s="200">
        <f>T91</f>
        <v>0</v>
      </c>
      <c r="AF91" s="200"/>
      <c r="AG91" s="200">
        <f>V91</f>
        <v>0</v>
      </c>
      <c r="AH91" s="200"/>
      <c r="AI91" s="200">
        <f>X91</f>
        <v>0</v>
      </c>
      <c r="AJ91" s="184"/>
    </row>
    <row r="92" spans="1:36" s="185" customFormat="1" ht="54.6" customHeight="1" x14ac:dyDescent="0.2">
      <c r="A92" s="205" t="s">
        <v>438</v>
      </c>
      <c r="B92" s="229" t="s">
        <v>358</v>
      </c>
      <c r="C92" s="200"/>
      <c r="D92" s="200"/>
      <c r="E92" s="200"/>
      <c r="F92" s="200"/>
      <c r="G92" s="200"/>
      <c r="H92" s="200">
        <v>323511</v>
      </c>
      <c r="I92" s="200">
        <f t="shared" si="231"/>
        <v>323511</v>
      </c>
      <c r="J92" s="200"/>
      <c r="K92" s="200">
        <f t="shared" si="232"/>
        <v>323511</v>
      </c>
      <c r="L92" s="200"/>
      <c r="M92" s="200">
        <f t="shared" si="233"/>
        <v>323511</v>
      </c>
      <c r="N92" s="200"/>
      <c r="O92" s="200">
        <f t="shared" si="234"/>
        <v>323511</v>
      </c>
      <c r="P92" s="200"/>
      <c r="Q92" s="200"/>
      <c r="R92" s="200"/>
      <c r="S92" s="200"/>
      <c r="T92" s="200"/>
      <c r="U92" s="200"/>
      <c r="V92" s="200"/>
      <c r="W92" s="200"/>
      <c r="X92" s="200"/>
      <c r="Y92" s="200"/>
      <c r="Z92" s="200"/>
      <c r="AA92" s="200"/>
      <c r="AB92" s="200"/>
      <c r="AC92" s="200"/>
      <c r="AD92" s="200"/>
      <c r="AE92" s="200"/>
      <c r="AF92" s="200"/>
      <c r="AG92" s="200"/>
      <c r="AH92" s="200"/>
      <c r="AI92" s="200"/>
      <c r="AJ92" s="184"/>
    </row>
    <row r="93" spans="1:36" s="185" customFormat="1" ht="38.25" customHeight="1" x14ac:dyDescent="0.2">
      <c r="A93" s="205" t="s">
        <v>441</v>
      </c>
      <c r="B93" s="265" t="s">
        <v>358</v>
      </c>
      <c r="C93" s="200"/>
      <c r="D93" s="200"/>
      <c r="E93" s="200"/>
      <c r="F93" s="200"/>
      <c r="G93" s="200"/>
      <c r="H93" s="200">
        <v>1500000</v>
      </c>
      <c r="I93" s="200">
        <f t="shared" si="231"/>
        <v>1500000</v>
      </c>
      <c r="J93" s="200"/>
      <c r="K93" s="200">
        <f t="shared" si="232"/>
        <v>1500000</v>
      </c>
      <c r="L93" s="200"/>
      <c r="M93" s="200">
        <f t="shared" si="233"/>
        <v>1500000</v>
      </c>
      <c r="N93" s="200"/>
      <c r="O93" s="200">
        <f t="shared" si="234"/>
        <v>1500000</v>
      </c>
      <c r="P93" s="200"/>
      <c r="Q93" s="200"/>
      <c r="R93" s="200"/>
      <c r="S93" s="200"/>
      <c r="T93" s="200"/>
      <c r="U93" s="200"/>
      <c r="V93" s="200"/>
      <c r="W93" s="200"/>
      <c r="X93" s="200"/>
      <c r="Y93" s="200"/>
      <c r="Z93" s="200"/>
      <c r="AA93" s="200"/>
      <c r="AB93" s="200"/>
      <c r="AC93" s="200"/>
      <c r="AD93" s="200"/>
      <c r="AE93" s="200"/>
      <c r="AF93" s="200"/>
      <c r="AG93" s="200"/>
      <c r="AH93" s="200"/>
      <c r="AI93" s="200"/>
      <c r="AJ93" s="184"/>
    </row>
    <row r="94" spans="1:36" s="185" customFormat="1" ht="38.25" customHeight="1" x14ac:dyDescent="0.2">
      <c r="A94" s="205" t="s">
        <v>440</v>
      </c>
      <c r="B94" s="229" t="s">
        <v>358</v>
      </c>
      <c r="C94" s="200"/>
      <c r="D94" s="200"/>
      <c r="E94" s="200"/>
      <c r="F94" s="200"/>
      <c r="G94" s="200"/>
      <c r="H94" s="200">
        <v>3878219.26</v>
      </c>
      <c r="I94" s="200">
        <f t="shared" si="231"/>
        <v>3878219.26</v>
      </c>
      <c r="J94" s="200"/>
      <c r="K94" s="200">
        <f t="shared" si="232"/>
        <v>3878219.26</v>
      </c>
      <c r="L94" s="200"/>
      <c r="M94" s="200">
        <f t="shared" si="233"/>
        <v>3878219.26</v>
      </c>
      <c r="N94" s="200">
        <v>3571959.05</v>
      </c>
      <c r="O94" s="200">
        <f t="shared" si="234"/>
        <v>7450178.3099999996</v>
      </c>
      <c r="P94" s="200"/>
      <c r="Q94" s="200"/>
      <c r="R94" s="200"/>
      <c r="S94" s="200"/>
      <c r="T94" s="200"/>
      <c r="U94" s="200"/>
      <c r="V94" s="200"/>
      <c r="W94" s="200"/>
      <c r="X94" s="200"/>
      <c r="Y94" s="200"/>
      <c r="Z94" s="200"/>
      <c r="AA94" s="200"/>
      <c r="AB94" s="200"/>
      <c r="AC94" s="200"/>
      <c r="AD94" s="200"/>
      <c r="AE94" s="200"/>
      <c r="AF94" s="200"/>
      <c r="AG94" s="200"/>
      <c r="AH94" s="200"/>
      <c r="AI94" s="200"/>
      <c r="AJ94" s="184"/>
    </row>
    <row r="95" spans="1:36" s="185" customFormat="1" ht="38.25" customHeight="1" x14ac:dyDescent="0.2">
      <c r="A95" s="205" t="s">
        <v>437</v>
      </c>
      <c r="B95" s="229" t="s">
        <v>358</v>
      </c>
      <c r="C95" s="200"/>
      <c r="D95" s="200"/>
      <c r="E95" s="200"/>
      <c r="F95" s="200"/>
      <c r="G95" s="200"/>
      <c r="H95" s="200">
        <v>231000</v>
      </c>
      <c r="I95" s="200">
        <f t="shared" si="231"/>
        <v>231000</v>
      </c>
      <c r="J95" s="200"/>
      <c r="K95" s="200">
        <f t="shared" si="232"/>
        <v>231000</v>
      </c>
      <c r="L95" s="200"/>
      <c r="M95" s="200">
        <f t="shared" si="233"/>
        <v>231000</v>
      </c>
      <c r="N95" s="200"/>
      <c r="O95" s="200">
        <f t="shared" si="234"/>
        <v>231000</v>
      </c>
      <c r="P95" s="200"/>
      <c r="Q95" s="200"/>
      <c r="R95" s="200"/>
      <c r="S95" s="200"/>
      <c r="T95" s="200"/>
      <c r="U95" s="200"/>
      <c r="V95" s="200"/>
      <c r="W95" s="200"/>
      <c r="X95" s="200"/>
      <c r="Y95" s="200"/>
      <c r="Z95" s="200"/>
      <c r="AA95" s="200"/>
      <c r="AB95" s="200"/>
      <c r="AC95" s="200"/>
      <c r="AD95" s="200"/>
      <c r="AE95" s="200"/>
      <c r="AF95" s="200"/>
      <c r="AG95" s="200"/>
      <c r="AH95" s="200"/>
      <c r="AI95" s="200"/>
      <c r="AJ95" s="184"/>
    </row>
    <row r="96" spans="1:36" s="185" customFormat="1" ht="26.45" customHeight="1" x14ac:dyDescent="0.2">
      <c r="A96" s="205" t="s">
        <v>435</v>
      </c>
      <c r="B96" s="229" t="s">
        <v>358</v>
      </c>
      <c r="C96" s="200"/>
      <c r="D96" s="200"/>
      <c r="E96" s="200"/>
      <c r="F96" s="200"/>
      <c r="G96" s="200"/>
      <c r="H96" s="200">
        <v>122400</v>
      </c>
      <c r="I96" s="200">
        <f t="shared" si="231"/>
        <v>122400</v>
      </c>
      <c r="J96" s="200"/>
      <c r="K96" s="200">
        <f t="shared" si="232"/>
        <v>122400</v>
      </c>
      <c r="L96" s="200"/>
      <c r="M96" s="200">
        <f t="shared" si="233"/>
        <v>122400</v>
      </c>
      <c r="N96" s="200"/>
      <c r="O96" s="200">
        <f t="shared" si="234"/>
        <v>122400</v>
      </c>
      <c r="P96" s="200"/>
      <c r="Q96" s="200"/>
      <c r="R96" s="200"/>
      <c r="S96" s="200"/>
      <c r="T96" s="200"/>
      <c r="U96" s="200"/>
      <c r="V96" s="200"/>
      <c r="W96" s="200"/>
      <c r="X96" s="200"/>
      <c r="Y96" s="200"/>
      <c r="Z96" s="200"/>
      <c r="AA96" s="200"/>
      <c r="AB96" s="200"/>
      <c r="AC96" s="200"/>
      <c r="AD96" s="200"/>
      <c r="AE96" s="200"/>
      <c r="AF96" s="200"/>
      <c r="AG96" s="200"/>
      <c r="AH96" s="200"/>
      <c r="AI96" s="200"/>
      <c r="AJ96" s="184"/>
    </row>
    <row r="97" spans="1:36" s="185" customFormat="1" ht="40.9" customHeight="1" x14ac:dyDescent="0.2">
      <c r="A97" s="211" t="s">
        <v>444</v>
      </c>
      <c r="B97" s="229" t="s">
        <v>358</v>
      </c>
      <c r="C97" s="200"/>
      <c r="D97" s="200"/>
      <c r="E97" s="200"/>
      <c r="F97" s="200"/>
      <c r="G97" s="200"/>
      <c r="H97" s="200"/>
      <c r="I97" s="200"/>
      <c r="J97" s="200">
        <v>4269445.91</v>
      </c>
      <c r="K97" s="200">
        <f t="shared" si="232"/>
        <v>4269445.91</v>
      </c>
      <c r="L97" s="200"/>
      <c r="M97" s="200">
        <f t="shared" si="233"/>
        <v>4269445.91</v>
      </c>
      <c r="N97" s="200"/>
      <c r="O97" s="200">
        <f t="shared" si="234"/>
        <v>4269445.91</v>
      </c>
      <c r="P97" s="200"/>
      <c r="Q97" s="200"/>
      <c r="R97" s="200"/>
      <c r="S97" s="200"/>
      <c r="T97" s="200"/>
      <c r="U97" s="200"/>
      <c r="V97" s="200"/>
      <c r="W97" s="200"/>
      <c r="X97" s="200"/>
      <c r="Y97" s="200"/>
      <c r="Z97" s="200"/>
      <c r="AA97" s="200"/>
      <c r="AB97" s="200"/>
      <c r="AC97" s="200"/>
      <c r="AD97" s="200"/>
      <c r="AE97" s="200"/>
      <c r="AF97" s="200"/>
      <c r="AG97" s="200"/>
      <c r="AH97" s="200"/>
      <c r="AI97" s="200"/>
      <c r="AJ97" s="184"/>
    </row>
    <row r="98" spans="1:36" s="185" customFormat="1" ht="52.9" customHeight="1" x14ac:dyDescent="0.2">
      <c r="A98" s="211" t="s">
        <v>445</v>
      </c>
      <c r="B98" s="229" t="s">
        <v>358</v>
      </c>
      <c r="C98" s="200"/>
      <c r="D98" s="200"/>
      <c r="E98" s="200"/>
      <c r="F98" s="200"/>
      <c r="G98" s="200"/>
      <c r="H98" s="200"/>
      <c r="I98" s="200"/>
      <c r="J98" s="200">
        <v>548486</v>
      </c>
      <c r="K98" s="200">
        <f t="shared" si="232"/>
        <v>548486</v>
      </c>
      <c r="L98" s="200"/>
      <c r="M98" s="200">
        <f t="shared" si="233"/>
        <v>548486</v>
      </c>
      <c r="N98" s="200"/>
      <c r="O98" s="200">
        <f t="shared" si="234"/>
        <v>548486</v>
      </c>
      <c r="P98" s="200"/>
      <c r="Q98" s="200"/>
      <c r="R98" s="200"/>
      <c r="S98" s="200"/>
      <c r="T98" s="200"/>
      <c r="U98" s="200"/>
      <c r="V98" s="200"/>
      <c r="W98" s="200"/>
      <c r="X98" s="200"/>
      <c r="Y98" s="200"/>
      <c r="Z98" s="200"/>
      <c r="AA98" s="200"/>
      <c r="AB98" s="200"/>
      <c r="AC98" s="200"/>
      <c r="AD98" s="200"/>
      <c r="AE98" s="200"/>
      <c r="AF98" s="200"/>
      <c r="AG98" s="200"/>
      <c r="AH98" s="200"/>
      <c r="AI98" s="200"/>
      <c r="AJ98" s="184"/>
    </row>
    <row r="99" spans="1:36" s="185" customFormat="1" ht="80.45" customHeight="1" x14ac:dyDescent="0.2">
      <c r="A99" s="210" t="s">
        <v>451</v>
      </c>
      <c r="B99" s="229" t="s">
        <v>358</v>
      </c>
      <c r="C99" s="200"/>
      <c r="D99" s="200"/>
      <c r="E99" s="200"/>
      <c r="F99" s="200"/>
      <c r="G99" s="200"/>
      <c r="H99" s="200"/>
      <c r="I99" s="200"/>
      <c r="J99" s="200"/>
      <c r="K99" s="200"/>
      <c r="L99" s="200">
        <v>7591359.8600000003</v>
      </c>
      <c r="M99" s="200">
        <f t="shared" si="233"/>
        <v>7591359.8600000003</v>
      </c>
      <c r="N99" s="200"/>
      <c r="O99" s="200">
        <f t="shared" si="234"/>
        <v>7591359.8600000003</v>
      </c>
      <c r="P99" s="200"/>
      <c r="Q99" s="200"/>
      <c r="R99" s="200"/>
      <c r="S99" s="200"/>
      <c r="T99" s="200"/>
      <c r="U99" s="200"/>
      <c r="V99" s="200"/>
      <c r="W99" s="200"/>
      <c r="X99" s="200"/>
      <c r="Y99" s="200"/>
      <c r="Z99" s="200"/>
      <c r="AA99" s="200"/>
      <c r="AB99" s="200"/>
      <c r="AC99" s="200"/>
      <c r="AD99" s="200"/>
      <c r="AE99" s="200"/>
      <c r="AF99" s="200"/>
      <c r="AG99" s="200"/>
      <c r="AH99" s="200"/>
      <c r="AI99" s="200"/>
      <c r="AJ99" s="184"/>
    </row>
    <row r="100" spans="1:36" s="185" customFormat="1" ht="44.45" customHeight="1" x14ac:dyDescent="0.2">
      <c r="A100" s="210" t="s">
        <v>460</v>
      </c>
      <c r="B100" s="264" t="s">
        <v>358</v>
      </c>
      <c r="C100" s="200"/>
      <c r="D100" s="200"/>
      <c r="E100" s="200"/>
      <c r="F100" s="200"/>
      <c r="G100" s="200"/>
      <c r="H100" s="200"/>
      <c r="I100" s="200"/>
      <c r="J100" s="200"/>
      <c r="K100" s="200"/>
      <c r="L100" s="200"/>
      <c r="M100" s="200"/>
      <c r="N100" s="200">
        <v>106505</v>
      </c>
      <c r="O100" s="200">
        <f t="shared" si="234"/>
        <v>106505</v>
      </c>
      <c r="P100" s="200"/>
      <c r="Q100" s="200"/>
      <c r="R100" s="200"/>
      <c r="S100" s="200"/>
      <c r="T100" s="200"/>
      <c r="U100" s="200"/>
      <c r="V100" s="200"/>
      <c r="W100" s="200"/>
      <c r="X100" s="200"/>
      <c r="Y100" s="200"/>
      <c r="Z100" s="200"/>
      <c r="AA100" s="200"/>
      <c r="AB100" s="200"/>
      <c r="AC100" s="200"/>
      <c r="AD100" s="200"/>
      <c r="AE100" s="200"/>
      <c r="AF100" s="200"/>
      <c r="AG100" s="200"/>
      <c r="AH100" s="200"/>
      <c r="AI100" s="200"/>
      <c r="AJ100" s="184"/>
    </row>
    <row r="101" spans="1:36" s="185" customFormat="1" x14ac:dyDescent="0.2">
      <c r="A101" s="206"/>
      <c r="B101" s="228"/>
      <c r="C101" s="207"/>
      <c r="D101" s="207"/>
      <c r="E101" s="207"/>
      <c r="F101" s="207"/>
      <c r="G101" s="207"/>
      <c r="H101" s="207"/>
      <c r="I101" s="207"/>
      <c r="J101" s="207"/>
      <c r="K101" s="207"/>
      <c r="L101" s="207"/>
      <c r="M101" s="207"/>
      <c r="N101" s="207"/>
      <c r="O101" s="207"/>
      <c r="P101" s="200"/>
      <c r="Q101" s="207"/>
      <c r="R101" s="207"/>
      <c r="S101" s="207"/>
      <c r="T101" s="207"/>
      <c r="U101" s="207"/>
      <c r="V101" s="207"/>
      <c r="W101" s="207"/>
      <c r="X101" s="207"/>
      <c r="Y101" s="207"/>
      <c r="Z101" s="207"/>
      <c r="AA101" s="200"/>
      <c r="AB101" s="207"/>
      <c r="AC101" s="207"/>
      <c r="AD101" s="207"/>
      <c r="AE101" s="207"/>
      <c r="AF101" s="207"/>
      <c r="AG101" s="207"/>
      <c r="AH101" s="207"/>
      <c r="AI101" s="207"/>
      <c r="AJ101" s="184"/>
    </row>
    <row r="102" spans="1:36" s="185" customFormat="1" ht="31.15" customHeight="1" x14ac:dyDescent="0.2">
      <c r="A102" s="198" t="s">
        <v>76</v>
      </c>
      <c r="B102" s="221" t="s">
        <v>112</v>
      </c>
      <c r="C102" s="200">
        <f>SUM(C103:C120)</f>
        <v>753690739.33000004</v>
      </c>
      <c r="D102" s="200">
        <f t="shared" ref="D102:AC102" si="273">SUM(D103:D120)</f>
        <v>7178585</v>
      </c>
      <c r="E102" s="200">
        <f t="shared" si="273"/>
        <v>760869324.32999992</v>
      </c>
      <c r="F102" s="200">
        <f t="shared" ref="F102:G102" si="274">SUM(F103:F120)</f>
        <v>0</v>
      </c>
      <c r="G102" s="200">
        <f t="shared" si="274"/>
        <v>760869324.32999992</v>
      </c>
      <c r="H102" s="200">
        <f t="shared" ref="H102:I102" si="275">SUM(H103:H120)</f>
        <v>19267979.23</v>
      </c>
      <c r="I102" s="200">
        <f t="shared" si="275"/>
        <v>780137303.55999994</v>
      </c>
      <c r="J102" s="200">
        <f t="shared" ref="J102:K102" si="276">SUM(J103:J120)</f>
        <v>15848300</v>
      </c>
      <c r="K102" s="200">
        <f t="shared" si="276"/>
        <v>795985603.55999994</v>
      </c>
      <c r="L102" s="200">
        <f t="shared" ref="L102:M102" si="277">SUM(L103:L120)</f>
        <v>11806649.060000001</v>
      </c>
      <c r="M102" s="200">
        <f t="shared" si="277"/>
        <v>807792252.62</v>
      </c>
      <c r="N102" s="200">
        <f t="shared" ref="N102:O102" si="278">SUM(N103:N120)</f>
        <v>71267912.099999994</v>
      </c>
      <c r="O102" s="200">
        <f t="shared" si="278"/>
        <v>879060164.72000003</v>
      </c>
      <c r="P102" s="200">
        <f t="shared" si="273"/>
        <v>766840559.92999995</v>
      </c>
      <c r="Q102" s="200">
        <f t="shared" si="273"/>
        <v>-12642012</v>
      </c>
      <c r="R102" s="200">
        <f t="shared" si="273"/>
        <v>754198547.92999995</v>
      </c>
      <c r="S102" s="200">
        <f t="shared" ref="S102:T102" si="279">SUM(S103:S120)</f>
        <v>0</v>
      </c>
      <c r="T102" s="200">
        <f t="shared" si="279"/>
        <v>754198547.92999995</v>
      </c>
      <c r="U102" s="200">
        <f t="shared" ref="U102:V102" si="280">SUM(U103:U120)</f>
        <v>-37.43</v>
      </c>
      <c r="V102" s="200">
        <f t="shared" si="280"/>
        <v>754198510.5</v>
      </c>
      <c r="W102" s="200">
        <f t="shared" ref="W102:X102" si="281">SUM(W103:W120)</f>
        <v>0</v>
      </c>
      <c r="X102" s="200">
        <f t="shared" si="281"/>
        <v>754198510.5</v>
      </c>
      <c r="Y102" s="200">
        <f t="shared" ref="Y102:Z102" si="282">SUM(Y103:Y120)</f>
        <v>-16177182</v>
      </c>
      <c r="Z102" s="200">
        <f t="shared" si="282"/>
        <v>738021328.5</v>
      </c>
      <c r="AA102" s="200">
        <f t="shared" si="273"/>
        <v>807093735.59000003</v>
      </c>
      <c r="AB102" s="200">
        <f t="shared" si="273"/>
        <v>10528</v>
      </c>
      <c r="AC102" s="200">
        <f t="shared" si="273"/>
        <v>807104263.59000003</v>
      </c>
      <c r="AD102" s="200">
        <f t="shared" ref="AD102:AE102" si="283">SUM(AD103:AD120)</f>
        <v>0</v>
      </c>
      <c r="AE102" s="200">
        <f t="shared" si="283"/>
        <v>807104263.59000003</v>
      </c>
      <c r="AF102" s="200">
        <f t="shared" ref="AF102:AG102" si="284">SUM(AF103:AF120)</f>
        <v>-34.380000000000003</v>
      </c>
      <c r="AG102" s="200">
        <f t="shared" si="284"/>
        <v>807104229.21000004</v>
      </c>
      <c r="AH102" s="200">
        <f t="shared" ref="AH102:AI102" si="285">SUM(AH103:AH120)</f>
        <v>0</v>
      </c>
      <c r="AI102" s="200">
        <f t="shared" si="285"/>
        <v>807104229.21000004</v>
      </c>
      <c r="AJ102" s="184"/>
    </row>
    <row r="103" spans="1:36" s="185" customFormat="1" ht="58.9" customHeight="1" x14ac:dyDescent="0.2">
      <c r="A103" s="205" t="s">
        <v>391</v>
      </c>
      <c r="B103" s="229" t="s">
        <v>359</v>
      </c>
      <c r="C103" s="200">
        <v>6314750.5</v>
      </c>
      <c r="D103" s="200"/>
      <c r="E103" s="200">
        <f t="shared" si="14"/>
        <v>6314750.5</v>
      </c>
      <c r="F103" s="200"/>
      <c r="G103" s="200">
        <f t="shared" ref="G103:G109" si="286">SUM(E103:F103)</f>
        <v>6314750.5</v>
      </c>
      <c r="H103" s="200"/>
      <c r="I103" s="200">
        <f t="shared" ref="I103:I119" si="287">SUM(G103:H103)</f>
        <v>6314750.5</v>
      </c>
      <c r="J103" s="200"/>
      <c r="K103" s="200">
        <f t="shared" ref="K103:K119" si="288">SUM(I103:J103)</f>
        <v>6314750.5</v>
      </c>
      <c r="L103" s="200"/>
      <c r="M103" s="200">
        <f t="shared" ref="M103:M119" si="289">SUM(K103:L103)</f>
        <v>6314750.5</v>
      </c>
      <c r="N103" s="200"/>
      <c r="O103" s="200">
        <f t="shared" ref="O103:O119" si="290">SUM(M103:N103)</f>
        <v>6314750.5</v>
      </c>
      <c r="P103" s="200">
        <v>5061414</v>
      </c>
      <c r="Q103" s="200"/>
      <c r="R103" s="200">
        <f t="shared" si="20"/>
        <v>5061414</v>
      </c>
      <c r="S103" s="200"/>
      <c r="T103" s="200">
        <f t="shared" ref="T103:T108" si="291">SUM(R103:S103)</f>
        <v>5061414</v>
      </c>
      <c r="U103" s="200"/>
      <c r="V103" s="200">
        <f t="shared" ref="V103:V108" si="292">SUM(T103:U103)</f>
        <v>5061414</v>
      </c>
      <c r="W103" s="200"/>
      <c r="X103" s="200">
        <f t="shared" ref="X103:X108" si="293">SUM(V103:W103)</f>
        <v>5061414</v>
      </c>
      <c r="Y103" s="200"/>
      <c r="Z103" s="200">
        <f t="shared" ref="Z103:Z108" si="294">SUM(X103:Y103)</f>
        <v>5061414</v>
      </c>
      <c r="AA103" s="200">
        <v>5051800.4000000004</v>
      </c>
      <c r="AB103" s="200"/>
      <c r="AC103" s="200">
        <f t="shared" si="25"/>
        <v>5051800.4000000004</v>
      </c>
      <c r="AD103" s="200"/>
      <c r="AE103" s="200">
        <f t="shared" ref="AE103:AE108" si="295">SUM(AC103:AD103)</f>
        <v>5051800.4000000004</v>
      </c>
      <c r="AF103" s="200"/>
      <c r="AG103" s="200">
        <f t="shared" ref="AG103:AG108" si="296">SUM(AE103:AF103)</f>
        <v>5051800.4000000004</v>
      </c>
      <c r="AH103" s="200"/>
      <c r="AI103" s="200">
        <f t="shared" ref="AI103:AI108" si="297">SUM(AG103:AH103)</f>
        <v>5051800.4000000004</v>
      </c>
      <c r="AJ103" s="184"/>
    </row>
    <row r="104" spans="1:36" s="185" customFormat="1" ht="26.25" customHeight="1" x14ac:dyDescent="0.2">
      <c r="A104" s="205" t="s">
        <v>392</v>
      </c>
      <c r="B104" s="221" t="s">
        <v>359</v>
      </c>
      <c r="C104" s="200">
        <v>369351.5</v>
      </c>
      <c r="D104" s="200"/>
      <c r="E104" s="200">
        <f t="shared" si="14"/>
        <v>369351.5</v>
      </c>
      <c r="F104" s="200"/>
      <c r="G104" s="200">
        <f t="shared" si="286"/>
        <v>369351.5</v>
      </c>
      <c r="H104" s="200"/>
      <c r="I104" s="200">
        <f t="shared" si="287"/>
        <v>369351.5</v>
      </c>
      <c r="J104" s="200"/>
      <c r="K104" s="200">
        <f t="shared" si="288"/>
        <v>369351.5</v>
      </c>
      <c r="L104" s="200"/>
      <c r="M104" s="200">
        <f t="shared" si="289"/>
        <v>369351.5</v>
      </c>
      <c r="N104" s="200"/>
      <c r="O104" s="200">
        <f t="shared" si="290"/>
        <v>369351.5</v>
      </c>
      <c r="P104" s="200">
        <v>382325.56</v>
      </c>
      <c r="Q104" s="200"/>
      <c r="R104" s="200">
        <f t="shared" si="20"/>
        <v>382325.56</v>
      </c>
      <c r="S104" s="200"/>
      <c r="T104" s="200">
        <f t="shared" si="291"/>
        <v>382325.56</v>
      </c>
      <c r="U104" s="200"/>
      <c r="V104" s="200">
        <f t="shared" si="292"/>
        <v>382325.56</v>
      </c>
      <c r="W104" s="200"/>
      <c r="X104" s="200">
        <f t="shared" si="293"/>
        <v>382325.56</v>
      </c>
      <c r="Y104" s="200"/>
      <c r="Z104" s="200">
        <f t="shared" si="294"/>
        <v>382325.56</v>
      </c>
      <c r="AA104" s="200">
        <v>395818.58</v>
      </c>
      <c r="AB104" s="200"/>
      <c r="AC104" s="200">
        <f t="shared" si="25"/>
        <v>395818.58</v>
      </c>
      <c r="AD104" s="200"/>
      <c r="AE104" s="200">
        <f t="shared" si="295"/>
        <v>395818.58</v>
      </c>
      <c r="AF104" s="200"/>
      <c r="AG104" s="200">
        <f t="shared" si="296"/>
        <v>395818.58</v>
      </c>
      <c r="AH104" s="200"/>
      <c r="AI104" s="200">
        <f t="shared" si="297"/>
        <v>395818.58</v>
      </c>
      <c r="AJ104" s="184"/>
    </row>
    <row r="105" spans="1:36" s="185" customFormat="1" ht="65.25" customHeight="1" x14ac:dyDescent="0.2">
      <c r="A105" s="205" t="s">
        <v>393</v>
      </c>
      <c r="B105" s="221" t="s">
        <v>359</v>
      </c>
      <c r="C105" s="200">
        <v>14000</v>
      </c>
      <c r="D105" s="200"/>
      <c r="E105" s="200">
        <f t="shared" si="14"/>
        <v>14000</v>
      </c>
      <c r="F105" s="200"/>
      <c r="G105" s="200">
        <f t="shared" si="286"/>
        <v>14000</v>
      </c>
      <c r="H105" s="200"/>
      <c r="I105" s="200">
        <f t="shared" si="287"/>
        <v>14000</v>
      </c>
      <c r="J105" s="200"/>
      <c r="K105" s="200">
        <f t="shared" si="288"/>
        <v>14000</v>
      </c>
      <c r="L105" s="200"/>
      <c r="M105" s="200">
        <f t="shared" si="289"/>
        <v>14000</v>
      </c>
      <c r="N105" s="200"/>
      <c r="O105" s="200">
        <f t="shared" si="290"/>
        <v>14000</v>
      </c>
      <c r="P105" s="200">
        <v>14000</v>
      </c>
      <c r="Q105" s="200"/>
      <c r="R105" s="200">
        <f t="shared" si="20"/>
        <v>14000</v>
      </c>
      <c r="S105" s="200"/>
      <c r="T105" s="200">
        <f t="shared" si="291"/>
        <v>14000</v>
      </c>
      <c r="U105" s="200"/>
      <c r="V105" s="200">
        <f t="shared" si="292"/>
        <v>14000</v>
      </c>
      <c r="W105" s="200"/>
      <c r="X105" s="200">
        <f t="shared" si="293"/>
        <v>14000</v>
      </c>
      <c r="Y105" s="200"/>
      <c r="Z105" s="200">
        <f t="shared" si="294"/>
        <v>14000</v>
      </c>
      <c r="AA105" s="200">
        <v>14000</v>
      </c>
      <c r="AB105" s="200"/>
      <c r="AC105" s="200">
        <f t="shared" si="25"/>
        <v>14000</v>
      </c>
      <c r="AD105" s="200"/>
      <c r="AE105" s="200">
        <f t="shared" si="295"/>
        <v>14000</v>
      </c>
      <c r="AF105" s="200"/>
      <c r="AG105" s="200">
        <f t="shared" si="296"/>
        <v>14000</v>
      </c>
      <c r="AH105" s="200"/>
      <c r="AI105" s="200">
        <f t="shared" si="297"/>
        <v>14000</v>
      </c>
      <c r="AJ105" s="184"/>
    </row>
    <row r="106" spans="1:36" s="185" customFormat="1" ht="39.6" customHeight="1" x14ac:dyDescent="0.2">
      <c r="A106" s="205" t="s">
        <v>394</v>
      </c>
      <c r="B106" s="221" t="s">
        <v>359</v>
      </c>
      <c r="C106" s="200">
        <v>35000</v>
      </c>
      <c r="D106" s="200"/>
      <c r="E106" s="200">
        <f t="shared" si="14"/>
        <v>35000</v>
      </c>
      <c r="F106" s="200"/>
      <c r="G106" s="200">
        <f t="shared" si="286"/>
        <v>35000</v>
      </c>
      <c r="H106" s="200"/>
      <c r="I106" s="200">
        <f t="shared" si="287"/>
        <v>35000</v>
      </c>
      <c r="J106" s="200"/>
      <c r="K106" s="200">
        <f t="shared" si="288"/>
        <v>35000</v>
      </c>
      <c r="L106" s="200"/>
      <c r="M106" s="200">
        <f t="shared" si="289"/>
        <v>35000</v>
      </c>
      <c r="N106" s="200"/>
      <c r="O106" s="200">
        <f t="shared" si="290"/>
        <v>35000</v>
      </c>
      <c r="P106" s="200">
        <v>35000</v>
      </c>
      <c r="Q106" s="200"/>
      <c r="R106" s="200">
        <f t="shared" si="20"/>
        <v>35000</v>
      </c>
      <c r="S106" s="200"/>
      <c r="T106" s="200">
        <f t="shared" si="291"/>
        <v>35000</v>
      </c>
      <c r="U106" s="200"/>
      <c r="V106" s="200">
        <f t="shared" si="292"/>
        <v>35000</v>
      </c>
      <c r="W106" s="200"/>
      <c r="X106" s="200">
        <f t="shared" si="293"/>
        <v>35000</v>
      </c>
      <c r="Y106" s="200"/>
      <c r="Z106" s="200">
        <f t="shared" si="294"/>
        <v>35000</v>
      </c>
      <c r="AA106" s="200">
        <v>35000</v>
      </c>
      <c r="AB106" s="200"/>
      <c r="AC106" s="200">
        <f t="shared" si="25"/>
        <v>35000</v>
      </c>
      <c r="AD106" s="200"/>
      <c r="AE106" s="200">
        <f t="shared" si="295"/>
        <v>35000</v>
      </c>
      <c r="AF106" s="200"/>
      <c r="AG106" s="200">
        <f t="shared" si="296"/>
        <v>35000</v>
      </c>
      <c r="AH106" s="200"/>
      <c r="AI106" s="200">
        <f t="shared" si="297"/>
        <v>35000</v>
      </c>
      <c r="AJ106" s="184"/>
    </row>
    <row r="107" spans="1:36" s="185" customFormat="1" ht="64.150000000000006" customHeight="1" x14ac:dyDescent="0.2">
      <c r="A107" s="205" t="s">
        <v>395</v>
      </c>
      <c r="B107" s="221" t="s">
        <v>359</v>
      </c>
      <c r="C107" s="200">
        <v>4369412.5599999996</v>
      </c>
      <c r="D107" s="200"/>
      <c r="E107" s="200">
        <f t="shared" si="14"/>
        <v>4369412.5599999996</v>
      </c>
      <c r="F107" s="200"/>
      <c r="G107" s="200">
        <f t="shared" si="286"/>
        <v>4369412.5599999996</v>
      </c>
      <c r="H107" s="200"/>
      <c r="I107" s="200">
        <f t="shared" si="287"/>
        <v>4369412.5599999996</v>
      </c>
      <c r="J107" s="200"/>
      <c r="K107" s="200">
        <f t="shared" si="288"/>
        <v>4369412.5599999996</v>
      </c>
      <c r="L107" s="200"/>
      <c r="M107" s="200">
        <f t="shared" si="289"/>
        <v>4369412.5599999996</v>
      </c>
      <c r="N107" s="200"/>
      <c r="O107" s="200">
        <f t="shared" si="290"/>
        <v>4369412.5599999996</v>
      </c>
      <c r="P107" s="200">
        <v>4369412.54</v>
      </c>
      <c r="Q107" s="200"/>
      <c r="R107" s="200">
        <f t="shared" si="20"/>
        <v>4369412.54</v>
      </c>
      <c r="S107" s="200"/>
      <c r="T107" s="200">
        <f t="shared" si="291"/>
        <v>4369412.54</v>
      </c>
      <c r="U107" s="200"/>
      <c r="V107" s="200">
        <f t="shared" si="292"/>
        <v>4369412.54</v>
      </c>
      <c r="W107" s="200"/>
      <c r="X107" s="200">
        <f t="shared" si="293"/>
        <v>4369412.54</v>
      </c>
      <c r="Y107" s="200"/>
      <c r="Z107" s="200">
        <f t="shared" si="294"/>
        <v>4369412.54</v>
      </c>
      <c r="AA107" s="200">
        <v>4369412.5599999996</v>
      </c>
      <c r="AB107" s="200"/>
      <c r="AC107" s="200">
        <f t="shared" si="25"/>
        <v>4369412.5599999996</v>
      </c>
      <c r="AD107" s="200"/>
      <c r="AE107" s="200">
        <f t="shared" si="295"/>
        <v>4369412.5599999996</v>
      </c>
      <c r="AF107" s="200"/>
      <c r="AG107" s="200">
        <f t="shared" si="296"/>
        <v>4369412.5599999996</v>
      </c>
      <c r="AH107" s="200"/>
      <c r="AI107" s="200">
        <f t="shared" si="297"/>
        <v>4369412.5599999996</v>
      </c>
      <c r="AJ107" s="184"/>
    </row>
    <row r="108" spans="1:36" s="185" customFormat="1" ht="63" customHeight="1" x14ac:dyDescent="0.2">
      <c r="A108" s="205" t="s">
        <v>396</v>
      </c>
      <c r="B108" s="221" t="s">
        <v>359</v>
      </c>
      <c r="C108" s="200">
        <v>46932987</v>
      </c>
      <c r="D108" s="200">
        <v>-147015</v>
      </c>
      <c r="E108" s="200">
        <f t="shared" si="14"/>
        <v>46785972</v>
      </c>
      <c r="F108" s="200"/>
      <c r="G108" s="200">
        <f t="shared" si="286"/>
        <v>46785972</v>
      </c>
      <c r="H108" s="200"/>
      <c r="I108" s="200">
        <f t="shared" si="287"/>
        <v>46785972</v>
      </c>
      <c r="J108" s="200">
        <v>3173900</v>
      </c>
      <c r="K108" s="200">
        <f t="shared" si="288"/>
        <v>49959872</v>
      </c>
      <c r="L108" s="200"/>
      <c r="M108" s="200">
        <f t="shared" si="289"/>
        <v>49959872</v>
      </c>
      <c r="N108" s="200">
        <v>20351700.75</v>
      </c>
      <c r="O108" s="200">
        <f t="shared" si="290"/>
        <v>70311572.75</v>
      </c>
      <c r="P108" s="200">
        <v>60167990</v>
      </c>
      <c r="Q108" s="200">
        <v>-12642012</v>
      </c>
      <c r="R108" s="200">
        <f t="shared" si="20"/>
        <v>47525978</v>
      </c>
      <c r="S108" s="200"/>
      <c r="T108" s="200">
        <f t="shared" si="291"/>
        <v>47525978</v>
      </c>
      <c r="U108" s="200"/>
      <c r="V108" s="200">
        <f t="shared" si="292"/>
        <v>47525978</v>
      </c>
      <c r="W108" s="200"/>
      <c r="X108" s="200">
        <f t="shared" si="293"/>
        <v>47525978</v>
      </c>
      <c r="Y108" s="200">
        <v>-16177182</v>
      </c>
      <c r="Z108" s="200">
        <f t="shared" si="294"/>
        <v>31348796</v>
      </c>
      <c r="AA108" s="200">
        <v>52546673</v>
      </c>
      <c r="AB108" s="200">
        <v>10528</v>
      </c>
      <c r="AC108" s="200">
        <f t="shared" si="25"/>
        <v>52557201</v>
      </c>
      <c r="AD108" s="200"/>
      <c r="AE108" s="200">
        <f t="shared" si="295"/>
        <v>52557201</v>
      </c>
      <c r="AF108" s="200"/>
      <c r="AG108" s="200">
        <f t="shared" si="296"/>
        <v>52557201</v>
      </c>
      <c r="AH108" s="200"/>
      <c r="AI108" s="200">
        <f t="shared" si="297"/>
        <v>52557201</v>
      </c>
      <c r="AJ108" s="184"/>
    </row>
    <row r="109" spans="1:36" s="185" customFormat="1" ht="94.9" customHeight="1" x14ac:dyDescent="0.2">
      <c r="A109" s="213" t="s">
        <v>423</v>
      </c>
      <c r="B109" s="221" t="s">
        <v>359</v>
      </c>
      <c r="C109" s="200"/>
      <c r="D109" s="200">
        <v>7179088</v>
      </c>
      <c r="E109" s="200">
        <f t="shared" si="14"/>
        <v>7179088</v>
      </c>
      <c r="F109" s="200"/>
      <c r="G109" s="200">
        <f t="shared" si="286"/>
        <v>7179088</v>
      </c>
      <c r="H109" s="200"/>
      <c r="I109" s="200">
        <f t="shared" si="287"/>
        <v>7179088</v>
      </c>
      <c r="J109" s="200">
        <v>12420912</v>
      </c>
      <c r="K109" s="200">
        <f t="shared" si="288"/>
        <v>19600000</v>
      </c>
      <c r="L109" s="200">
        <v>9800000</v>
      </c>
      <c r="M109" s="200">
        <f t="shared" si="289"/>
        <v>29400000</v>
      </c>
      <c r="N109" s="200">
        <v>33953141.740000002</v>
      </c>
      <c r="O109" s="200">
        <f t="shared" si="290"/>
        <v>63353141.740000002</v>
      </c>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184"/>
    </row>
    <row r="110" spans="1:36" s="185" customFormat="1" ht="69" customHeight="1" x14ac:dyDescent="0.2">
      <c r="A110" s="213" t="s">
        <v>419</v>
      </c>
      <c r="B110" s="221" t="s">
        <v>359</v>
      </c>
      <c r="C110" s="200"/>
      <c r="D110" s="200">
        <v>146512</v>
      </c>
      <c r="E110" s="200">
        <f t="shared" ref="E110" si="298">SUM(C110:D110)</f>
        <v>146512</v>
      </c>
      <c r="F110" s="200"/>
      <c r="G110" s="200">
        <f t="shared" ref="G110:G119" si="299">SUM(E110:F110)</f>
        <v>146512</v>
      </c>
      <c r="H110" s="200"/>
      <c r="I110" s="200">
        <f t="shared" si="287"/>
        <v>146512</v>
      </c>
      <c r="J110" s="200">
        <v>253488</v>
      </c>
      <c r="K110" s="200">
        <f t="shared" si="288"/>
        <v>400000</v>
      </c>
      <c r="L110" s="200">
        <v>200000</v>
      </c>
      <c r="M110" s="200">
        <f t="shared" si="289"/>
        <v>600000</v>
      </c>
      <c r="N110" s="200">
        <v>692921.26</v>
      </c>
      <c r="O110" s="200">
        <f t="shared" si="290"/>
        <v>1292921.26</v>
      </c>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184"/>
    </row>
    <row r="111" spans="1:36" s="185" customFormat="1" ht="66" customHeight="1" x14ac:dyDescent="0.2">
      <c r="A111" s="205" t="s">
        <v>397</v>
      </c>
      <c r="B111" s="221" t="s">
        <v>360</v>
      </c>
      <c r="C111" s="200">
        <v>7326409.3799999999</v>
      </c>
      <c r="D111" s="200"/>
      <c r="E111" s="200">
        <f t="shared" ref="E111:E144" si="300">SUM(C111:D111)</f>
        <v>7326409.3799999999</v>
      </c>
      <c r="F111" s="200"/>
      <c r="G111" s="200">
        <f t="shared" si="299"/>
        <v>7326409.3799999999</v>
      </c>
      <c r="H111" s="200"/>
      <c r="I111" s="200">
        <f t="shared" si="287"/>
        <v>7326409.3799999999</v>
      </c>
      <c r="J111" s="200"/>
      <c r="K111" s="200">
        <f t="shared" si="288"/>
        <v>7326409.3799999999</v>
      </c>
      <c r="L111" s="200">
        <v>1600000</v>
      </c>
      <c r="M111" s="200">
        <f t="shared" si="289"/>
        <v>8926409.379999999</v>
      </c>
      <c r="N111" s="200">
        <v>3140480.54</v>
      </c>
      <c r="O111" s="200">
        <f t="shared" si="290"/>
        <v>12066889.919999998</v>
      </c>
      <c r="P111" s="200">
        <v>8040737.3899999997</v>
      </c>
      <c r="Q111" s="200"/>
      <c r="R111" s="200">
        <f t="shared" ref="R111:R144" si="301">SUM(P111:Q111)</f>
        <v>8040737.3899999997</v>
      </c>
      <c r="S111" s="200"/>
      <c r="T111" s="200">
        <f t="shared" ref="T111:T119" si="302">SUM(R111:S111)</f>
        <v>8040737.3899999997</v>
      </c>
      <c r="U111" s="200"/>
      <c r="V111" s="200">
        <f t="shared" ref="V111:V119" si="303">SUM(T111:U111)</f>
        <v>8040737.3899999997</v>
      </c>
      <c r="W111" s="200"/>
      <c r="X111" s="200">
        <f t="shared" ref="X111:X117" si="304">SUM(V111:W111)</f>
        <v>8040737.3899999997</v>
      </c>
      <c r="Y111" s="200"/>
      <c r="Z111" s="200">
        <f t="shared" ref="Z111:Z117" si="305">SUM(X111:Y111)</f>
        <v>8040737.3899999997</v>
      </c>
      <c r="AA111" s="200">
        <v>8417019.6300000008</v>
      </c>
      <c r="AB111" s="200"/>
      <c r="AC111" s="200">
        <f t="shared" ref="AC111:AC144" si="306">SUM(AA111:AB111)</f>
        <v>8417019.6300000008</v>
      </c>
      <c r="AD111" s="200"/>
      <c r="AE111" s="200">
        <f t="shared" ref="AE111:AE119" si="307">SUM(AC111:AD111)</f>
        <v>8417019.6300000008</v>
      </c>
      <c r="AF111" s="200"/>
      <c r="AG111" s="200">
        <f t="shared" ref="AG111:AG119" si="308">SUM(AE111:AF111)</f>
        <v>8417019.6300000008</v>
      </c>
      <c r="AH111" s="200"/>
      <c r="AI111" s="200">
        <f t="shared" ref="AI111:AI117" si="309">SUM(AG111:AH111)</f>
        <v>8417019.6300000008</v>
      </c>
      <c r="AJ111" s="184"/>
    </row>
    <row r="112" spans="1:36" s="185" customFormat="1" ht="53.25" customHeight="1" x14ac:dyDescent="0.2">
      <c r="A112" s="205" t="s">
        <v>398</v>
      </c>
      <c r="B112" s="221" t="s">
        <v>361</v>
      </c>
      <c r="C112" s="200">
        <v>5925317.3300000001</v>
      </c>
      <c r="D112" s="200"/>
      <c r="E112" s="200">
        <f t="shared" si="300"/>
        <v>5925317.3300000001</v>
      </c>
      <c r="F112" s="200"/>
      <c r="G112" s="200">
        <f t="shared" si="299"/>
        <v>5925317.3300000001</v>
      </c>
      <c r="H112" s="200"/>
      <c r="I112" s="200">
        <f t="shared" si="287"/>
        <v>5925317.3300000001</v>
      </c>
      <c r="J112" s="200"/>
      <c r="K112" s="200">
        <f t="shared" si="288"/>
        <v>5925317.3300000001</v>
      </c>
      <c r="L112" s="200"/>
      <c r="M112" s="200">
        <f t="shared" si="289"/>
        <v>5925317.3300000001</v>
      </c>
      <c r="N112" s="200"/>
      <c r="O112" s="200">
        <f t="shared" si="290"/>
        <v>5925317.3300000001</v>
      </c>
      <c r="P112" s="200">
        <v>6237176.1399999997</v>
      </c>
      <c r="Q112" s="200"/>
      <c r="R112" s="200">
        <f t="shared" si="301"/>
        <v>6237176.1399999997</v>
      </c>
      <c r="S112" s="200"/>
      <c r="T112" s="200">
        <f t="shared" si="302"/>
        <v>6237176.1399999997</v>
      </c>
      <c r="U112" s="200"/>
      <c r="V112" s="200">
        <f t="shared" si="303"/>
        <v>6237176.1399999997</v>
      </c>
      <c r="W112" s="200"/>
      <c r="X112" s="200">
        <f t="shared" si="304"/>
        <v>6237176.1399999997</v>
      </c>
      <c r="Y112" s="200"/>
      <c r="Z112" s="200">
        <f t="shared" si="305"/>
        <v>6237176.1399999997</v>
      </c>
      <c r="AA112" s="200">
        <v>6237176.1399999997</v>
      </c>
      <c r="AB112" s="200"/>
      <c r="AC112" s="200">
        <f t="shared" si="306"/>
        <v>6237176.1399999997</v>
      </c>
      <c r="AD112" s="200"/>
      <c r="AE112" s="200">
        <f t="shared" si="307"/>
        <v>6237176.1399999997</v>
      </c>
      <c r="AF112" s="200"/>
      <c r="AG112" s="200">
        <f t="shared" si="308"/>
        <v>6237176.1399999997</v>
      </c>
      <c r="AH112" s="200"/>
      <c r="AI112" s="200">
        <f t="shared" si="309"/>
        <v>6237176.1399999997</v>
      </c>
      <c r="AJ112" s="184"/>
    </row>
    <row r="113" spans="1:36" s="185" customFormat="1" ht="51" customHeight="1" x14ac:dyDescent="0.2">
      <c r="A113" s="205" t="s">
        <v>399</v>
      </c>
      <c r="B113" s="221" t="s">
        <v>362</v>
      </c>
      <c r="C113" s="200">
        <v>3543964.0500000007</v>
      </c>
      <c r="D113" s="200"/>
      <c r="E113" s="200">
        <f t="shared" si="300"/>
        <v>3543964.0500000007</v>
      </c>
      <c r="F113" s="200"/>
      <c r="G113" s="200">
        <f t="shared" si="299"/>
        <v>3543964.0500000007</v>
      </c>
      <c r="H113" s="200"/>
      <c r="I113" s="200">
        <f t="shared" si="287"/>
        <v>3543964.0500000007</v>
      </c>
      <c r="J113" s="200"/>
      <c r="K113" s="200">
        <f t="shared" si="288"/>
        <v>3543964.0500000007</v>
      </c>
      <c r="L113" s="200">
        <v>206649.06</v>
      </c>
      <c r="M113" s="200">
        <f t="shared" si="289"/>
        <v>3750613.1100000008</v>
      </c>
      <c r="N113" s="200"/>
      <c r="O113" s="200">
        <f t="shared" si="290"/>
        <v>3750613.1100000008</v>
      </c>
      <c r="P113" s="200">
        <v>3663447.8400000003</v>
      </c>
      <c r="Q113" s="200"/>
      <c r="R113" s="200">
        <f t="shared" si="301"/>
        <v>3663447.8400000003</v>
      </c>
      <c r="S113" s="200"/>
      <c r="T113" s="200">
        <f t="shared" si="302"/>
        <v>3663447.8400000003</v>
      </c>
      <c r="U113" s="200"/>
      <c r="V113" s="200">
        <f t="shared" si="303"/>
        <v>3663447.8400000003</v>
      </c>
      <c r="W113" s="200"/>
      <c r="X113" s="200">
        <f t="shared" si="304"/>
        <v>3663447.8400000003</v>
      </c>
      <c r="Y113" s="200"/>
      <c r="Z113" s="200">
        <f t="shared" si="305"/>
        <v>3663447.8400000003</v>
      </c>
      <c r="AA113" s="200">
        <v>3793072.2099999981</v>
      </c>
      <c r="AB113" s="200"/>
      <c r="AC113" s="200">
        <f t="shared" si="306"/>
        <v>3793072.2099999981</v>
      </c>
      <c r="AD113" s="200"/>
      <c r="AE113" s="200">
        <f t="shared" si="307"/>
        <v>3793072.2099999981</v>
      </c>
      <c r="AF113" s="200"/>
      <c r="AG113" s="200">
        <f t="shared" si="308"/>
        <v>3793072.2099999981</v>
      </c>
      <c r="AH113" s="200"/>
      <c r="AI113" s="200">
        <f t="shared" si="309"/>
        <v>3793072.2099999981</v>
      </c>
      <c r="AJ113" s="184"/>
    </row>
    <row r="114" spans="1:36" s="185" customFormat="1" ht="55.15" customHeight="1" x14ac:dyDescent="0.2">
      <c r="A114" s="205" t="s">
        <v>400</v>
      </c>
      <c r="B114" s="221" t="s">
        <v>363</v>
      </c>
      <c r="C114" s="200">
        <v>132378.4</v>
      </c>
      <c r="D114" s="200"/>
      <c r="E114" s="200">
        <f t="shared" si="300"/>
        <v>132378.4</v>
      </c>
      <c r="F114" s="200"/>
      <c r="G114" s="200">
        <f t="shared" si="299"/>
        <v>132378.4</v>
      </c>
      <c r="H114" s="200">
        <v>-8090.77</v>
      </c>
      <c r="I114" s="200">
        <f t="shared" si="287"/>
        <v>124287.62999999999</v>
      </c>
      <c r="J114" s="200"/>
      <c r="K114" s="200">
        <f t="shared" si="288"/>
        <v>124287.62999999999</v>
      </c>
      <c r="L114" s="200"/>
      <c r="M114" s="200">
        <f t="shared" si="289"/>
        <v>124287.62999999999</v>
      </c>
      <c r="N114" s="200"/>
      <c r="O114" s="200">
        <f t="shared" si="290"/>
        <v>124287.62999999999</v>
      </c>
      <c r="P114" s="200">
        <v>4171.8599999999997</v>
      </c>
      <c r="Q114" s="200"/>
      <c r="R114" s="200">
        <f t="shared" si="301"/>
        <v>4171.8599999999997</v>
      </c>
      <c r="S114" s="200"/>
      <c r="T114" s="200">
        <f t="shared" si="302"/>
        <v>4171.8599999999997</v>
      </c>
      <c r="U114" s="200">
        <v>-37.43</v>
      </c>
      <c r="V114" s="200">
        <f t="shared" si="303"/>
        <v>4134.4299999999994</v>
      </c>
      <c r="W114" s="200"/>
      <c r="X114" s="200">
        <f t="shared" si="304"/>
        <v>4134.4299999999994</v>
      </c>
      <c r="Y114" s="200"/>
      <c r="Z114" s="200">
        <f t="shared" si="305"/>
        <v>4134.4299999999994</v>
      </c>
      <c r="AA114" s="200">
        <v>3719.99</v>
      </c>
      <c r="AB114" s="200"/>
      <c r="AC114" s="200">
        <f t="shared" si="306"/>
        <v>3719.99</v>
      </c>
      <c r="AD114" s="200"/>
      <c r="AE114" s="200">
        <f t="shared" si="307"/>
        <v>3719.99</v>
      </c>
      <c r="AF114" s="200">
        <v>-34.380000000000003</v>
      </c>
      <c r="AG114" s="200">
        <f t="shared" si="308"/>
        <v>3685.6099999999997</v>
      </c>
      <c r="AH114" s="200"/>
      <c r="AI114" s="200">
        <f t="shared" si="309"/>
        <v>3685.6099999999997</v>
      </c>
      <c r="AJ114" s="184"/>
    </row>
    <row r="115" spans="1:36" s="185" customFormat="1" ht="55.9" customHeight="1" x14ac:dyDescent="0.2">
      <c r="A115" s="205" t="s">
        <v>401</v>
      </c>
      <c r="B115" s="221" t="s">
        <v>368</v>
      </c>
      <c r="C115" s="200">
        <v>30279350</v>
      </c>
      <c r="D115" s="200"/>
      <c r="E115" s="200">
        <f t="shared" si="300"/>
        <v>30279350</v>
      </c>
      <c r="F115" s="200"/>
      <c r="G115" s="200">
        <f t="shared" si="299"/>
        <v>30279350</v>
      </c>
      <c r="H115" s="200"/>
      <c r="I115" s="200">
        <f t="shared" si="287"/>
        <v>30279350</v>
      </c>
      <c r="J115" s="200"/>
      <c r="K115" s="200">
        <f t="shared" si="288"/>
        <v>30279350</v>
      </c>
      <c r="L115" s="200"/>
      <c r="M115" s="200">
        <f t="shared" si="289"/>
        <v>30279350</v>
      </c>
      <c r="N115" s="200"/>
      <c r="O115" s="200">
        <f t="shared" si="290"/>
        <v>30279350</v>
      </c>
      <c r="P115" s="200">
        <v>30279350</v>
      </c>
      <c r="Q115" s="200"/>
      <c r="R115" s="200">
        <f t="shared" si="301"/>
        <v>30279350</v>
      </c>
      <c r="S115" s="200"/>
      <c r="T115" s="200">
        <f t="shared" si="302"/>
        <v>30279350</v>
      </c>
      <c r="U115" s="200"/>
      <c r="V115" s="200">
        <f t="shared" si="303"/>
        <v>30279350</v>
      </c>
      <c r="W115" s="200"/>
      <c r="X115" s="200">
        <f t="shared" si="304"/>
        <v>30279350</v>
      </c>
      <c r="Y115" s="200"/>
      <c r="Z115" s="200">
        <f t="shared" si="305"/>
        <v>30279350</v>
      </c>
      <c r="AA115" s="200">
        <v>31162470</v>
      </c>
      <c r="AB115" s="200"/>
      <c r="AC115" s="200">
        <f t="shared" si="306"/>
        <v>31162470</v>
      </c>
      <c r="AD115" s="200"/>
      <c r="AE115" s="200">
        <f t="shared" si="307"/>
        <v>31162470</v>
      </c>
      <c r="AF115" s="200"/>
      <c r="AG115" s="200">
        <f t="shared" si="308"/>
        <v>31162470</v>
      </c>
      <c r="AH115" s="200"/>
      <c r="AI115" s="200">
        <f t="shared" si="309"/>
        <v>31162470</v>
      </c>
      <c r="AJ115" s="184"/>
    </row>
    <row r="116" spans="1:36" ht="39" customHeight="1" x14ac:dyDescent="0.2">
      <c r="A116" s="205" t="s">
        <v>424</v>
      </c>
      <c r="B116" s="221" t="s">
        <v>364</v>
      </c>
      <c r="C116" s="200">
        <v>7608975.5700000003</v>
      </c>
      <c r="D116" s="200"/>
      <c r="E116" s="200">
        <f t="shared" si="300"/>
        <v>7608975.5700000003</v>
      </c>
      <c r="F116" s="200"/>
      <c r="G116" s="200">
        <f t="shared" si="299"/>
        <v>7608975.5700000003</v>
      </c>
      <c r="H116" s="200"/>
      <c r="I116" s="200">
        <f t="shared" si="287"/>
        <v>7608975.5700000003</v>
      </c>
      <c r="J116" s="200"/>
      <c r="K116" s="200">
        <f t="shared" si="288"/>
        <v>7608975.5700000003</v>
      </c>
      <c r="L116" s="200"/>
      <c r="M116" s="200">
        <f t="shared" si="289"/>
        <v>7608975.5700000003</v>
      </c>
      <c r="N116" s="200"/>
      <c r="O116" s="200">
        <f t="shared" si="290"/>
        <v>7608975.5700000003</v>
      </c>
      <c r="P116" s="200">
        <v>7829534.5999999996</v>
      </c>
      <c r="Q116" s="200"/>
      <c r="R116" s="200">
        <f t="shared" si="301"/>
        <v>7829534.5999999996</v>
      </c>
      <c r="S116" s="200"/>
      <c r="T116" s="200">
        <f t="shared" si="302"/>
        <v>7829534.5999999996</v>
      </c>
      <c r="U116" s="200"/>
      <c r="V116" s="200">
        <f t="shared" si="303"/>
        <v>7829534.5999999996</v>
      </c>
      <c r="W116" s="200"/>
      <c r="X116" s="200">
        <f t="shared" si="304"/>
        <v>7829534.5999999996</v>
      </c>
      <c r="Y116" s="200"/>
      <c r="Z116" s="200">
        <f t="shared" si="305"/>
        <v>7829534.5999999996</v>
      </c>
      <c r="AA116" s="200">
        <v>8058915.9800000004</v>
      </c>
      <c r="AB116" s="200"/>
      <c r="AC116" s="200">
        <f t="shared" si="306"/>
        <v>8058915.9800000004</v>
      </c>
      <c r="AD116" s="200"/>
      <c r="AE116" s="200">
        <f t="shared" si="307"/>
        <v>8058915.9800000004</v>
      </c>
      <c r="AF116" s="200"/>
      <c r="AG116" s="200">
        <f t="shared" si="308"/>
        <v>8058915.9800000004</v>
      </c>
      <c r="AH116" s="200"/>
      <c r="AI116" s="200">
        <f t="shared" si="309"/>
        <v>8058915.9800000004</v>
      </c>
    </row>
    <row r="117" spans="1:36" ht="90" customHeight="1" x14ac:dyDescent="0.2">
      <c r="A117" s="205" t="s">
        <v>425</v>
      </c>
      <c r="B117" s="221" t="s">
        <v>367</v>
      </c>
      <c r="C117" s="200">
        <v>24177843.039999999</v>
      </c>
      <c r="D117" s="200"/>
      <c r="E117" s="200">
        <f t="shared" si="300"/>
        <v>24177843.039999999</v>
      </c>
      <c r="F117" s="200"/>
      <c r="G117" s="200">
        <f t="shared" si="299"/>
        <v>24177843.039999999</v>
      </c>
      <c r="H117" s="200"/>
      <c r="I117" s="200">
        <f t="shared" si="287"/>
        <v>24177843.039999999</v>
      </c>
      <c r="J117" s="200"/>
      <c r="K117" s="200">
        <f t="shared" si="288"/>
        <v>24177843.039999999</v>
      </c>
      <c r="L117" s="200"/>
      <c r="M117" s="200">
        <f t="shared" si="289"/>
        <v>24177843.039999999</v>
      </c>
      <c r="N117" s="200">
        <v>-9736032.1899999995</v>
      </c>
      <c r="O117" s="200">
        <f t="shared" si="290"/>
        <v>14441810.85</v>
      </c>
      <c r="P117" s="200">
        <v>0</v>
      </c>
      <c r="Q117" s="200"/>
      <c r="R117" s="200">
        <f t="shared" si="301"/>
        <v>0</v>
      </c>
      <c r="S117" s="200"/>
      <c r="T117" s="200">
        <f t="shared" si="302"/>
        <v>0</v>
      </c>
      <c r="U117" s="200"/>
      <c r="V117" s="200">
        <f t="shared" si="303"/>
        <v>0</v>
      </c>
      <c r="W117" s="200"/>
      <c r="X117" s="200">
        <f t="shared" si="304"/>
        <v>0</v>
      </c>
      <c r="Y117" s="200"/>
      <c r="Z117" s="200">
        <f t="shared" si="305"/>
        <v>0</v>
      </c>
      <c r="AA117" s="200">
        <v>25971157.100000001</v>
      </c>
      <c r="AB117" s="200"/>
      <c r="AC117" s="200">
        <f t="shared" si="306"/>
        <v>25971157.100000001</v>
      </c>
      <c r="AD117" s="200"/>
      <c r="AE117" s="200">
        <f t="shared" si="307"/>
        <v>25971157.100000001</v>
      </c>
      <c r="AF117" s="200"/>
      <c r="AG117" s="200">
        <f t="shared" si="308"/>
        <v>25971157.100000001</v>
      </c>
      <c r="AH117" s="200"/>
      <c r="AI117" s="200">
        <f t="shared" si="309"/>
        <v>25971157.100000001</v>
      </c>
    </row>
    <row r="118" spans="1:36" ht="63" customHeight="1" x14ac:dyDescent="0.2">
      <c r="A118" s="205" t="s">
        <v>439</v>
      </c>
      <c r="B118" s="221" t="s">
        <v>402</v>
      </c>
      <c r="C118" s="200"/>
      <c r="D118" s="200"/>
      <c r="E118" s="200"/>
      <c r="F118" s="200"/>
      <c r="G118" s="200"/>
      <c r="H118" s="200">
        <v>6948870</v>
      </c>
      <c r="I118" s="200">
        <f t="shared" si="287"/>
        <v>6948870</v>
      </c>
      <c r="J118" s="200"/>
      <c r="K118" s="200">
        <f t="shared" si="288"/>
        <v>6948870</v>
      </c>
      <c r="L118" s="200"/>
      <c r="M118" s="200">
        <f t="shared" si="289"/>
        <v>6948870</v>
      </c>
      <c r="N118" s="200"/>
      <c r="O118" s="200">
        <f t="shared" si="290"/>
        <v>6948870</v>
      </c>
      <c r="P118" s="200"/>
      <c r="Q118" s="200"/>
      <c r="R118" s="200"/>
      <c r="S118" s="200"/>
      <c r="T118" s="200"/>
      <c r="U118" s="200"/>
      <c r="V118" s="200"/>
      <c r="W118" s="200"/>
      <c r="X118" s="200"/>
      <c r="Y118" s="200"/>
      <c r="Z118" s="200"/>
      <c r="AA118" s="200"/>
      <c r="AB118" s="200"/>
      <c r="AC118" s="200"/>
      <c r="AD118" s="200"/>
      <c r="AE118" s="200"/>
      <c r="AF118" s="200"/>
      <c r="AG118" s="200"/>
      <c r="AH118" s="200"/>
      <c r="AI118" s="200"/>
    </row>
    <row r="119" spans="1:36" ht="31.15" customHeight="1" x14ac:dyDescent="0.2">
      <c r="A119" s="205" t="s">
        <v>426</v>
      </c>
      <c r="B119" s="221" t="s">
        <v>402</v>
      </c>
      <c r="C119" s="200">
        <v>616661000</v>
      </c>
      <c r="D119" s="200"/>
      <c r="E119" s="200">
        <f t="shared" si="300"/>
        <v>616661000</v>
      </c>
      <c r="F119" s="200"/>
      <c r="G119" s="200">
        <f t="shared" si="299"/>
        <v>616661000</v>
      </c>
      <c r="H119" s="200">
        <v>12327200</v>
      </c>
      <c r="I119" s="200">
        <f t="shared" si="287"/>
        <v>628988200</v>
      </c>
      <c r="J119" s="200"/>
      <c r="K119" s="200">
        <f t="shared" si="288"/>
        <v>628988200</v>
      </c>
      <c r="L119" s="200"/>
      <c r="M119" s="200">
        <f t="shared" si="289"/>
        <v>628988200</v>
      </c>
      <c r="N119" s="200">
        <v>22865700</v>
      </c>
      <c r="O119" s="200">
        <f t="shared" si="290"/>
        <v>651853900</v>
      </c>
      <c r="P119" s="200">
        <v>640756000</v>
      </c>
      <c r="Q119" s="200"/>
      <c r="R119" s="200">
        <f t="shared" si="301"/>
        <v>640756000</v>
      </c>
      <c r="S119" s="200"/>
      <c r="T119" s="200">
        <f t="shared" si="302"/>
        <v>640756000</v>
      </c>
      <c r="U119" s="200"/>
      <c r="V119" s="200">
        <f t="shared" si="303"/>
        <v>640756000</v>
      </c>
      <c r="W119" s="200"/>
      <c r="X119" s="200">
        <f t="shared" ref="X119" si="310">SUM(V119:W119)</f>
        <v>640756000</v>
      </c>
      <c r="Y119" s="200"/>
      <c r="Z119" s="200">
        <f t="shared" ref="Z119" si="311">SUM(X119:Y119)</f>
        <v>640756000</v>
      </c>
      <c r="AA119" s="200">
        <v>661037500</v>
      </c>
      <c r="AB119" s="200"/>
      <c r="AC119" s="200">
        <f t="shared" si="306"/>
        <v>661037500</v>
      </c>
      <c r="AD119" s="200"/>
      <c r="AE119" s="200">
        <f t="shared" si="307"/>
        <v>661037500</v>
      </c>
      <c r="AF119" s="200"/>
      <c r="AG119" s="200">
        <f t="shared" si="308"/>
        <v>661037500</v>
      </c>
      <c r="AH119" s="200"/>
      <c r="AI119" s="200">
        <f t="shared" ref="AI119" si="312">SUM(AG119:AH119)</f>
        <v>661037500</v>
      </c>
    </row>
    <row r="120" spans="1:36" x14ac:dyDescent="0.2">
      <c r="A120" s="205"/>
      <c r="B120" s="228"/>
      <c r="C120" s="200"/>
      <c r="D120" s="200"/>
      <c r="E120" s="200"/>
      <c r="F120" s="200"/>
      <c r="G120" s="200"/>
      <c r="H120" s="200"/>
      <c r="I120" s="200"/>
      <c r="J120" s="200"/>
      <c r="K120" s="200"/>
      <c r="L120" s="200"/>
      <c r="M120" s="200"/>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0"/>
      <c r="AI120" s="200"/>
    </row>
    <row r="121" spans="1:36" ht="24" customHeight="1" x14ac:dyDescent="0.2">
      <c r="A121" s="198" t="s">
        <v>54</v>
      </c>
      <c r="B121" s="221" t="s">
        <v>130</v>
      </c>
      <c r="C121" s="200">
        <f>SUM(C122:C139)</f>
        <v>1507712.59</v>
      </c>
      <c r="D121" s="200">
        <f t="shared" ref="D121:AC121" si="313">SUM(D122:D139)</f>
        <v>153656562.66999999</v>
      </c>
      <c r="E121" s="200">
        <f t="shared" si="313"/>
        <v>155164275.25999999</v>
      </c>
      <c r="F121" s="200">
        <f t="shared" ref="F121:G121" si="314">SUM(F122:F139)</f>
        <v>50039</v>
      </c>
      <c r="G121" s="200">
        <f t="shared" si="314"/>
        <v>155214314.25999999</v>
      </c>
      <c r="H121" s="200">
        <f t="shared" ref="H121:I121" si="315">SUM(H122:H139)</f>
        <v>10424118.560000001</v>
      </c>
      <c r="I121" s="200">
        <f t="shared" si="315"/>
        <v>165638432.81999999</v>
      </c>
      <c r="J121" s="200">
        <f t="shared" ref="J121:K121" si="316">SUM(J122:J139)</f>
        <v>250000</v>
      </c>
      <c r="K121" s="200">
        <f t="shared" si="316"/>
        <v>165888432.81999999</v>
      </c>
      <c r="L121" s="200">
        <f t="shared" ref="L121:M121" si="317">SUM(L122:L139)</f>
        <v>7982658.5499999998</v>
      </c>
      <c r="M121" s="200">
        <f t="shared" si="317"/>
        <v>173871091.36999997</v>
      </c>
      <c r="N121" s="200">
        <f t="shared" ref="N121:O121" si="318">SUM(N122:N139)</f>
        <v>7647842.5</v>
      </c>
      <c r="O121" s="200">
        <f t="shared" si="318"/>
        <v>181518933.86999997</v>
      </c>
      <c r="P121" s="200">
        <f t="shared" si="313"/>
        <v>7498.49</v>
      </c>
      <c r="Q121" s="200">
        <f t="shared" si="313"/>
        <v>45581902.129999995</v>
      </c>
      <c r="R121" s="200">
        <f t="shared" si="313"/>
        <v>37380725.82</v>
      </c>
      <c r="S121" s="200">
        <f t="shared" ref="S121:T121" si="319">SUM(S122:S139)</f>
        <v>0</v>
      </c>
      <c r="T121" s="200">
        <f t="shared" si="319"/>
        <v>37380725.82</v>
      </c>
      <c r="U121" s="200">
        <f t="shared" ref="U121:V121" si="320">SUM(U122:U139)</f>
        <v>11129333.33</v>
      </c>
      <c r="V121" s="200">
        <f t="shared" si="320"/>
        <v>48510059.150000006</v>
      </c>
      <c r="W121" s="200">
        <f t="shared" ref="W121:X121" si="321">SUM(W122:W139)</f>
        <v>0</v>
      </c>
      <c r="X121" s="200">
        <f t="shared" si="321"/>
        <v>48510059.150000006</v>
      </c>
      <c r="Y121" s="200">
        <f t="shared" ref="Y121:Z121" si="322">SUM(Y122:Y139)</f>
        <v>-2040333.3399999999</v>
      </c>
      <c r="Z121" s="200">
        <f t="shared" si="322"/>
        <v>46469725.810000002</v>
      </c>
      <c r="AA121" s="200">
        <f t="shared" si="313"/>
        <v>967880.63</v>
      </c>
      <c r="AB121" s="200">
        <f t="shared" si="313"/>
        <v>0</v>
      </c>
      <c r="AC121" s="200">
        <f t="shared" si="313"/>
        <v>967880.63</v>
      </c>
      <c r="AD121" s="200">
        <f t="shared" ref="AD121:AE121" si="323">SUM(AD122:AD139)</f>
        <v>0</v>
      </c>
      <c r="AE121" s="200">
        <f t="shared" si="323"/>
        <v>967880.63</v>
      </c>
      <c r="AF121" s="200">
        <f t="shared" ref="AF121:AG121" si="324">SUM(AF122:AF139)</f>
        <v>0</v>
      </c>
      <c r="AG121" s="200">
        <f t="shared" si="324"/>
        <v>967880.63</v>
      </c>
      <c r="AH121" s="200">
        <f t="shared" ref="AH121:AI121" si="325">SUM(AH122:AH139)</f>
        <v>0</v>
      </c>
      <c r="AI121" s="200">
        <f t="shared" si="325"/>
        <v>967880.63</v>
      </c>
    </row>
    <row r="122" spans="1:36" ht="42.6" customHeight="1" x14ac:dyDescent="0.2">
      <c r="A122" s="211" t="s">
        <v>422</v>
      </c>
      <c r="B122" s="221" t="s">
        <v>421</v>
      </c>
      <c r="C122" s="200"/>
      <c r="D122" s="200">
        <v>35000</v>
      </c>
      <c r="E122" s="200">
        <f>SUM(C122:D122)</f>
        <v>35000</v>
      </c>
      <c r="F122" s="200"/>
      <c r="G122" s="200">
        <f>SUM(E122:F122)</f>
        <v>35000</v>
      </c>
      <c r="H122" s="200">
        <v>8750</v>
      </c>
      <c r="I122" s="200">
        <f>SUM(G122:H122)</f>
        <v>43750</v>
      </c>
      <c r="J122" s="200"/>
      <c r="K122" s="200">
        <f>SUM(I122:J122)</f>
        <v>43750</v>
      </c>
      <c r="L122" s="200"/>
      <c r="M122" s="200">
        <f>SUM(K122:L122)</f>
        <v>43750</v>
      </c>
      <c r="N122" s="200"/>
      <c r="O122" s="200">
        <f>SUM(M122:N122)</f>
        <v>43750</v>
      </c>
      <c r="P122" s="200"/>
      <c r="Q122" s="200"/>
      <c r="R122" s="200"/>
      <c r="S122" s="200"/>
      <c r="T122" s="200"/>
      <c r="U122" s="200">
        <v>35000</v>
      </c>
      <c r="V122" s="200">
        <f>U122</f>
        <v>35000</v>
      </c>
      <c r="W122" s="200"/>
      <c r="X122" s="200">
        <f t="shared" ref="X122:X124" si="326">SUM(V122:W122)</f>
        <v>35000</v>
      </c>
      <c r="Y122" s="200"/>
      <c r="Z122" s="200">
        <f t="shared" ref="Z122:Z124" si="327">SUM(X122:Y122)</f>
        <v>35000</v>
      </c>
      <c r="AA122" s="200"/>
      <c r="AB122" s="200"/>
      <c r="AC122" s="200"/>
      <c r="AD122" s="200"/>
      <c r="AE122" s="200"/>
      <c r="AF122" s="200"/>
      <c r="AG122" s="200"/>
      <c r="AH122" s="200"/>
      <c r="AI122" s="200"/>
    </row>
    <row r="123" spans="1:36" ht="51" customHeight="1" x14ac:dyDescent="0.2">
      <c r="A123" s="211" t="s">
        <v>434</v>
      </c>
      <c r="B123" s="221" t="s">
        <v>421</v>
      </c>
      <c r="C123" s="200"/>
      <c r="D123" s="200">
        <v>11950</v>
      </c>
      <c r="E123" s="200">
        <f>SUM(C123:D123)</f>
        <v>11950</v>
      </c>
      <c r="F123" s="200">
        <v>47282</v>
      </c>
      <c r="G123" s="200">
        <f>SUM(E123:F123)</f>
        <v>59232</v>
      </c>
      <c r="H123" s="200">
        <v>8595</v>
      </c>
      <c r="I123" s="200">
        <f>SUM(G123:H123)</f>
        <v>67827</v>
      </c>
      <c r="J123" s="200"/>
      <c r="K123" s="200">
        <f>SUM(I123:J123)</f>
        <v>67827</v>
      </c>
      <c r="L123" s="200"/>
      <c r="M123" s="200">
        <f>SUM(K123:L123)</f>
        <v>67827</v>
      </c>
      <c r="N123" s="200"/>
      <c r="O123" s="200">
        <f t="shared" ref="O123:O124" si="328">SUM(M123:N123)</f>
        <v>67827</v>
      </c>
      <c r="P123" s="200"/>
      <c r="Q123" s="200"/>
      <c r="R123" s="200"/>
      <c r="S123" s="200"/>
      <c r="T123" s="200"/>
      <c r="U123" s="200"/>
      <c r="V123" s="200"/>
      <c r="W123" s="200"/>
      <c r="X123" s="200">
        <f t="shared" si="326"/>
        <v>0</v>
      </c>
      <c r="Y123" s="200"/>
      <c r="Z123" s="200">
        <f t="shared" si="327"/>
        <v>0</v>
      </c>
      <c r="AA123" s="200"/>
      <c r="AB123" s="200"/>
      <c r="AC123" s="200"/>
      <c r="AD123" s="200"/>
      <c r="AE123" s="200"/>
      <c r="AF123" s="200"/>
      <c r="AG123" s="200"/>
      <c r="AH123" s="200"/>
      <c r="AI123" s="200"/>
    </row>
    <row r="124" spans="1:36" ht="57.6" customHeight="1" x14ac:dyDescent="0.2">
      <c r="A124" s="211" t="s">
        <v>433</v>
      </c>
      <c r="B124" s="221" t="s">
        <v>421</v>
      </c>
      <c r="C124" s="200"/>
      <c r="D124" s="200">
        <v>60926</v>
      </c>
      <c r="E124" s="200">
        <f>SUM(C124:D124)</f>
        <v>60926</v>
      </c>
      <c r="F124" s="200">
        <v>2757</v>
      </c>
      <c r="G124" s="200">
        <f>SUM(E124:F124)</f>
        <v>63683</v>
      </c>
      <c r="H124" s="200">
        <v>5238</v>
      </c>
      <c r="I124" s="200">
        <f>SUM(G124:H124)</f>
        <v>68921</v>
      </c>
      <c r="J124" s="200"/>
      <c r="K124" s="200">
        <f>SUM(I124:J124)</f>
        <v>68921</v>
      </c>
      <c r="L124" s="200"/>
      <c r="M124" s="200">
        <f>SUM(K124:L124)</f>
        <v>68921</v>
      </c>
      <c r="N124" s="200">
        <v>-20906.5</v>
      </c>
      <c r="O124" s="200">
        <f t="shared" si="328"/>
        <v>48014.5</v>
      </c>
      <c r="P124" s="200"/>
      <c r="Q124" s="200"/>
      <c r="R124" s="200"/>
      <c r="S124" s="200"/>
      <c r="T124" s="200"/>
      <c r="U124" s="200"/>
      <c r="V124" s="200"/>
      <c r="W124" s="200"/>
      <c r="X124" s="200">
        <f t="shared" si="326"/>
        <v>0</v>
      </c>
      <c r="Y124" s="200"/>
      <c r="Z124" s="200">
        <f t="shared" si="327"/>
        <v>0</v>
      </c>
      <c r="AA124" s="200"/>
      <c r="AB124" s="200"/>
      <c r="AC124" s="200"/>
      <c r="AD124" s="200"/>
      <c r="AE124" s="200"/>
      <c r="AF124" s="200"/>
      <c r="AG124" s="200"/>
      <c r="AH124" s="200"/>
      <c r="AI124" s="200"/>
    </row>
    <row r="125" spans="1:36" ht="40.15" customHeight="1" x14ac:dyDescent="0.2">
      <c r="A125" s="205" t="s">
        <v>427</v>
      </c>
      <c r="B125" s="221" t="s">
        <v>365</v>
      </c>
      <c r="C125" s="200">
        <v>1482009.99</v>
      </c>
      <c r="D125" s="200"/>
      <c r="E125" s="200">
        <f t="shared" si="300"/>
        <v>1482009.99</v>
      </c>
      <c r="F125" s="200"/>
      <c r="G125" s="200">
        <f t="shared" ref="G125:G128" si="329">SUM(E125:F125)</f>
        <v>1482009.99</v>
      </c>
      <c r="H125" s="200"/>
      <c r="I125" s="200">
        <f t="shared" ref="I125:I128" si="330">SUM(G125:H125)</f>
        <v>1482009.99</v>
      </c>
      <c r="J125" s="200"/>
      <c r="K125" s="200">
        <f t="shared" ref="K125:K130" si="331">SUM(I125:J125)</f>
        <v>1482009.99</v>
      </c>
      <c r="L125" s="200"/>
      <c r="M125" s="200">
        <f t="shared" ref="M125:M136" si="332">SUM(K125:L125)</f>
        <v>1482009.99</v>
      </c>
      <c r="N125" s="200"/>
      <c r="O125" s="200">
        <f t="shared" ref="O125:O138" si="333">SUM(M125:N125)</f>
        <v>1482009.99</v>
      </c>
      <c r="P125" s="200">
        <v>7498.49</v>
      </c>
      <c r="Q125" s="200"/>
      <c r="R125" s="200">
        <f t="shared" si="301"/>
        <v>7498.49</v>
      </c>
      <c r="S125" s="200"/>
      <c r="T125" s="200">
        <f t="shared" ref="T125:T129" si="334">SUM(R125:S125)</f>
        <v>7498.49</v>
      </c>
      <c r="U125" s="200"/>
      <c r="V125" s="200">
        <f t="shared" ref="V125:V129" si="335">SUM(T125:U125)</f>
        <v>7498.49</v>
      </c>
      <c r="W125" s="200"/>
      <c r="X125" s="200">
        <f>SUM(V125:W125)</f>
        <v>7498.49</v>
      </c>
      <c r="Y125" s="200"/>
      <c r="Z125" s="200">
        <f>SUM(X125:Y125)</f>
        <v>7498.49</v>
      </c>
      <c r="AA125" s="200">
        <v>967880.63</v>
      </c>
      <c r="AB125" s="200"/>
      <c r="AC125" s="200">
        <f t="shared" si="306"/>
        <v>967880.63</v>
      </c>
      <c r="AD125" s="200"/>
      <c r="AE125" s="200">
        <f t="shared" ref="AE125:AE126" si="336">SUM(AC125:AD125)</f>
        <v>967880.63</v>
      </c>
      <c r="AF125" s="200"/>
      <c r="AG125" s="200">
        <f t="shared" ref="AG125:AG126" si="337">SUM(AE125:AF125)</f>
        <v>967880.63</v>
      </c>
      <c r="AH125" s="200"/>
      <c r="AI125" s="200">
        <f t="shared" ref="AI125:AI126" si="338">SUM(AG125:AH125)</f>
        <v>967880.63</v>
      </c>
      <c r="AJ125" s="183"/>
    </row>
    <row r="126" spans="1:36" ht="101.25" customHeight="1" x14ac:dyDescent="0.2">
      <c r="A126" s="205" t="s">
        <v>428</v>
      </c>
      <c r="B126" s="221" t="s">
        <v>370</v>
      </c>
      <c r="C126" s="200">
        <v>25702.6</v>
      </c>
      <c r="D126" s="200"/>
      <c r="E126" s="200">
        <f t="shared" si="300"/>
        <v>25702.6</v>
      </c>
      <c r="F126" s="200"/>
      <c r="G126" s="200">
        <f t="shared" si="329"/>
        <v>25702.6</v>
      </c>
      <c r="H126" s="200"/>
      <c r="I126" s="200">
        <f t="shared" si="330"/>
        <v>25702.6</v>
      </c>
      <c r="J126" s="200"/>
      <c r="K126" s="200">
        <f t="shared" si="331"/>
        <v>25702.6</v>
      </c>
      <c r="L126" s="200"/>
      <c r="M126" s="200">
        <f t="shared" si="332"/>
        <v>25702.6</v>
      </c>
      <c r="N126" s="200"/>
      <c r="O126" s="200">
        <f t="shared" si="333"/>
        <v>25702.6</v>
      </c>
      <c r="P126" s="200">
        <v>0</v>
      </c>
      <c r="Q126" s="200"/>
      <c r="R126" s="200">
        <f t="shared" si="301"/>
        <v>0</v>
      </c>
      <c r="S126" s="200"/>
      <c r="T126" s="200">
        <f t="shared" si="334"/>
        <v>0</v>
      </c>
      <c r="U126" s="200"/>
      <c r="V126" s="200">
        <f t="shared" si="335"/>
        <v>0</v>
      </c>
      <c r="W126" s="200"/>
      <c r="X126" s="200">
        <f t="shared" ref="X126:X129" si="339">SUM(V126:W126)</f>
        <v>0</v>
      </c>
      <c r="Y126" s="200"/>
      <c r="Z126" s="200">
        <f t="shared" ref="Z126:Z132" si="340">SUM(X126:Y126)</f>
        <v>0</v>
      </c>
      <c r="AA126" s="200">
        <v>0</v>
      </c>
      <c r="AB126" s="200"/>
      <c r="AC126" s="200">
        <f t="shared" si="306"/>
        <v>0</v>
      </c>
      <c r="AD126" s="200"/>
      <c r="AE126" s="200">
        <f t="shared" si="336"/>
        <v>0</v>
      </c>
      <c r="AF126" s="200"/>
      <c r="AG126" s="200">
        <f t="shared" si="337"/>
        <v>0</v>
      </c>
      <c r="AH126" s="200"/>
      <c r="AI126" s="200">
        <f t="shared" si="338"/>
        <v>0</v>
      </c>
      <c r="AJ126" s="183"/>
    </row>
    <row r="127" spans="1:36" ht="39.6" customHeight="1" x14ac:dyDescent="0.2">
      <c r="A127" s="211" t="s">
        <v>429</v>
      </c>
      <c r="B127" s="221" t="s">
        <v>370</v>
      </c>
      <c r="C127" s="200"/>
      <c r="D127" s="200">
        <v>141548686.66999999</v>
      </c>
      <c r="E127" s="200">
        <f t="shared" si="300"/>
        <v>141548686.66999999</v>
      </c>
      <c r="F127" s="200"/>
      <c r="G127" s="200">
        <f t="shared" si="329"/>
        <v>141548686.66999999</v>
      </c>
      <c r="H127" s="200">
        <v>10401535.560000001</v>
      </c>
      <c r="I127" s="200">
        <f t="shared" si="330"/>
        <v>151950222.22999999</v>
      </c>
      <c r="J127" s="200"/>
      <c r="K127" s="200">
        <f t="shared" si="331"/>
        <v>151950222.22999999</v>
      </c>
      <c r="L127" s="200">
        <v>-2350575.5499999998</v>
      </c>
      <c r="M127" s="200">
        <f t="shared" si="332"/>
        <v>149599646.67999998</v>
      </c>
      <c r="N127" s="200"/>
      <c r="O127" s="200">
        <f t="shared" si="333"/>
        <v>149599646.67999998</v>
      </c>
      <c r="P127" s="200"/>
      <c r="Q127" s="200">
        <v>18135000.010000002</v>
      </c>
      <c r="R127" s="200">
        <f t="shared" si="301"/>
        <v>18135000.010000002</v>
      </c>
      <c r="S127" s="200"/>
      <c r="T127" s="200">
        <f t="shared" si="334"/>
        <v>18135000.010000002</v>
      </c>
      <c r="U127" s="200">
        <v>11094333.33</v>
      </c>
      <c r="V127" s="200">
        <f t="shared" si="335"/>
        <v>29229333.340000004</v>
      </c>
      <c r="W127" s="200"/>
      <c r="X127" s="200">
        <f t="shared" si="339"/>
        <v>29229333.340000004</v>
      </c>
      <c r="Y127" s="200">
        <v>1657777.77</v>
      </c>
      <c r="Z127" s="200">
        <f t="shared" si="340"/>
        <v>30887111.110000003</v>
      </c>
      <c r="AA127" s="200"/>
      <c r="AB127" s="200"/>
      <c r="AC127" s="200"/>
      <c r="AD127" s="200"/>
      <c r="AE127" s="200"/>
      <c r="AF127" s="200"/>
      <c r="AG127" s="200"/>
      <c r="AH127" s="200"/>
      <c r="AI127" s="200"/>
      <c r="AJ127" s="183"/>
    </row>
    <row r="128" spans="1:36" ht="27.6" customHeight="1" x14ac:dyDescent="0.2">
      <c r="A128" s="211" t="s">
        <v>420</v>
      </c>
      <c r="B128" s="221" t="s">
        <v>370</v>
      </c>
      <c r="C128" s="200"/>
      <c r="D128" s="200">
        <v>12000000</v>
      </c>
      <c r="E128" s="200">
        <f t="shared" si="300"/>
        <v>12000000</v>
      </c>
      <c r="F128" s="200"/>
      <c r="G128" s="200">
        <f t="shared" si="329"/>
        <v>12000000</v>
      </c>
      <c r="H128" s="200"/>
      <c r="I128" s="200">
        <f t="shared" si="330"/>
        <v>12000000</v>
      </c>
      <c r="J128" s="200"/>
      <c r="K128" s="200">
        <f t="shared" si="331"/>
        <v>12000000</v>
      </c>
      <c r="L128" s="200"/>
      <c r="M128" s="200">
        <f t="shared" si="332"/>
        <v>12000000</v>
      </c>
      <c r="N128" s="200"/>
      <c r="O128" s="200">
        <f t="shared" si="333"/>
        <v>12000000</v>
      </c>
      <c r="P128" s="200"/>
      <c r="Q128" s="200"/>
      <c r="R128" s="200">
        <f t="shared" si="301"/>
        <v>0</v>
      </c>
      <c r="S128" s="200"/>
      <c r="T128" s="200">
        <f t="shared" si="334"/>
        <v>0</v>
      </c>
      <c r="U128" s="200"/>
      <c r="V128" s="200">
        <f t="shared" si="335"/>
        <v>0</v>
      </c>
      <c r="W128" s="200"/>
      <c r="X128" s="200">
        <f t="shared" si="339"/>
        <v>0</v>
      </c>
      <c r="Y128" s="200"/>
      <c r="Z128" s="200">
        <f t="shared" si="340"/>
        <v>0</v>
      </c>
      <c r="AA128" s="200"/>
      <c r="AB128" s="200"/>
      <c r="AC128" s="200"/>
      <c r="AD128" s="200"/>
      <c r="AE128" s="200"/>
      <c r="AF128" s="200"/>
      <c r="AG128" s="200"/>
      <c r="AH128" s="200"/>
      <c r="AI128" s="200"/>
      <c r="AJ128" s="183"/>
    </row>
    <row r="129" spans="1:36" ht="40.15" customHeight="1" x14ac:dyDescent="0.2">
      <c r="A129" s="211" t="s">
        <v>430</v>
      </c>
      <c r="B129" s="221" t="s">
        <v>370</v>
      </c>
      <c r="C129" s="200"/>
      <c r="D129" s="200"/>
      <c r="E129" s="200"/>
      <c r="F129" s="200"/>
      <c r="G129" s="200"/>
      <c r="H129" s="200"/>
      <c r="I129" s="200"/>
      <c r="J129" s="200"/>
      <c r="K129" s="200">
        <f t="shared" si="331"/>
        <v>0</v>
      </c>
      <c r="L129" s="200">
        <v>2884872.88</v>
      </c>
      <c r="M129" s="200">
        <f t="shared" si="332"/>
        <v>2884872.88</v>
      </c>
      <c r="N129" s="200"/>
      <c r="O129" s="200">
        <f t="shared" si="333"/>
        <v>2884872.88</v>
      </c>
      <c r="P129" s="200"/>
      <c r="Q129" s="200">
        <v>19238227.32</v>
      </c>
      <c r="R129" s="200">
        <f t="shared" si="301"/>
        <v>19238227.32</v>
      </c>
      <c r="S129" s="200"/>
      <c r="T129" s="200">
        <f t="shared" si="334"/>
        <v>19238227.32</v>
      </c>
      <c r="U129" s="200"/>
      <c r="V129" s="200">
        <f t="shared" si="335"/>
        <v>19238227.32</v>
      </c>
      <c r="W129" s="200"/>
      <c r="X129" s="200">
        <f t="shared" si="339"/>
        <v>19238227.32</v>
      </c>
      <c r="Y129" s="200">
        <v>-3698111.11</v>
      </c>
      <c r="Z129" s="200">
        <f t="shared" si="340"/>
        <v>15540116.210000001</v>
      </c>
      <c r="AA129" s="200"/>
      <c r="AB129" s="200"/>
      <c r="AC129" s="200"/>
      <c r="AD129" s="200"/>
      <c r="AE129" s="200"/>
      <c r="AF129" s="200"/>
      <c r="AG129" s="200"/>
      <c r="AH129" s="200"/>
      <c r="AI129" s="200"/>
      <c r="AJ129" s="183"/>
    </row>
    <row r="130" spans="1:36" ht="40.15" customHeight="1" x14ac:dyDescent="0.2">
      <c r="A130" s="211" t="s">
        <v>443</v>
      </c>
      <c r="B130" s="221" t="s">
        <v>370</v>
      </c>
      <c r="C130" s="200"/>
      <c r="D130" s="200"/>
      <c r="E130" s="200"/>
      <c r="F130" s="200"/>
      <c r="G130" s="200"/>
      <c r="H130" s="200"/>
      <c r="I130" s="200"/>
      <c r="J130" s="200">
        <v>250000</v>
      </c>
      <c r="K130" s="200">
        <f t="shared" si="331"/>
        <v>250000</v>
      </c>
      <c r="L130" s="200"/>
      <c r="M130" s="200">
        <f t="shared" si="332"/>
        <v>250000</v>
      </c>
      <c r="N130" s="200"/>
      <c r="O130" s="200">
        <f t="shared" si="333"/>
        <v>250000</v>
      </c>
      <c r="P130" s="200"/>
      <c r="Q130" s="200"/>
      <c r="R130" s="200"/>
      <c r="S130" s="200"/>
      <c r="T130" s="200"/>
      <c r="U130" s="200"/>
      <c r="V130" s="200"/>
      <c r="W130" s="200"/>
      <c r="X130" s="200"/>
      <c r="Y130" s="200"/>
      <c r="Z130" s="200">
        <f t="shared" si="340"/>
        <v>0</v>
      </c>
      <c r="AA130" s="200"/>
      <c r="AB130" s="200"/>
      <c r="AC130" s="200"/>
      <c r="AD130" s="200"/>
      <c r="AE130" s="200"/>
      <c r="AF130" s="200"/>
      <c r="AG130" s="200"/>
      <c r="AH130" s="200"/>
      <c r="AI130" s="200"/>
      <c r="AJ130" s="183"/>
    </row>
    <row r="131" spans="1:36" ht="52.15" customHeight="1" x14ac:dyDescent="0.2">
      <c r="A131" s="211" t="s">
        <v>449</v>
      </c>
      <c r="B131" s="221" t="s">
        <v>370</v>
      </c>
      <c r="C131" s="200"/>
      <c r="D131" s="200"/>
      <c r="E131" s="200"/>
      <c r="F131" s="200"/>
      <c r="G131" s="200"/>
      <c r="H131" s="200"/>
      <c r="I131" s="200"/>
      <c r="J131" s="200"/>
      <c r="K131" s="200"/>
      <c r="L131" s="200">
        <v>297422.42</v>
      </c>
      <c r="M131" s="200">
        <f t="shared" si="332"/>
        <v>297422.42</v>
      </c>
      <c r="N131" s="200"/>
      <c r="O131" s="200">
        <f t="shared" si="333"/>
        <v>297422.42</v>
      </c>
      <c r="P131" s="200"/>
      <c r="Q131" s="200"/>
      <c r="R131" s="200"/>
      <c r="S131" s="200"/>
      <c r="T131" s="200"/>
      <c r="U131" s="200"/>
      <c r="V131" s="200"/>
      <c r="W131" s="200"/>
      <c r="X131" s="200"/>
      <c r="Y131" s="200"/>
      <c r="Z131" s="200">
        <f t="shared" si="340"/>
        <v>0</v>
      </c>
      <c r="AA131" s="200"/>
      <c r="AB131" s="200"/>
      <c r="AC131" s="200"/>
      <c r="AD131" s="200"/>
      <c r="AE131" s="200"/>
      <c r="AF131" s="200"/>
      <c r="AG131" s="200"/>
      <c r="AH131" s="200"/>
      <c r="AI131" s="200"/>
      <c r="AJ131" s="183"/>
    </row>
    <row r="132" spans="1:36" ht="41.45" customHeight="1" x14ac:dyDescent="0.2">
      <c r="A132" s="211" t="s">
        <v>450</v>
      </c>
      <c r="B132" s="221" t="s">
        <v>370</v>
      </c>
      <c r="C132" s="200"/>
      <c r="D132" s="200"/>
      <c r="E132" s="200"/>
      <c r="F132" s="200"/>
      <c r="G132" s="200"/>
      <c r="H132" s="200"/>
      <c r="I132" s="200"/>
      <c r="J132" s="200"/>
      <c r="K132" s="200"/>
      <c r="L132" s="200">
        <v>5412980</v>
      </c>
      <c r="M132" s="200">
        <f t="shared" si="332"/>
        <v>5412980</v>
      </c>
      <c r="N132" s="200"/>
      <c r="O132" s="200">
        <f t="shared" si="333"/>
        <v>5412980</v>
      </c>
      <c r="P132" s="200"/>
      <c r="Q132" s="200"/>
      <c r="R132" s="200"/>
      <c r="S132" s="200"/>
      <c r="T132" s="200"/>
      <c r="U132" s="200"/>
      <c r="V132" s="200"/>
      <c r="W132" s="200"/>
      <c r="X132" s="200"/>
      <c r="Y132" s="200"/>
      <c r="Z132" s="200">
        <f t="shared" si="340"/>
        <v>0</v>
      </c>
      <c r="AA132" s="200"/>
      <c r="AB132" s="200"/>
      <c r="AC132" s="200"/>
      <c r="AD132" s="200"/>
      <c r="AE132" s="200"/>
      <c r="AF132" s="200"/>
      <c r="AG132" s="200"/>
      <c r="AH132" s="200"/>
      <c r="AI132" s="200"/>
      <c r="AJ132" s="183"/>
    </row>
    <row r="133" spans="1:36" ht="30" customHeight="1" x14ac:dyDescent="0.2">
      <c r="A133" s="211" t="s">
        <v>455</v>
      </c>
      <c r="B133" s="221" t="s">
        <v>370</v>
      </c>
      <c r="C133" s="200"/>
      <c r="D133" s="200"/>
      <c r="E133" s="200"/>
      <c r="F133" s="200"/>
      <c r="G133" s="200"/>
      <c r="H133" s="200"/>
      <c r="I133" s="200"/>
      <c r="J133" s="200"/>
      <c r="K133" s="200"/>
      <c r="L133" s="200"/>
      <c r="M133" s="200"/>
      <c r="N133" s="200">
        <v>2092400</v>
      </c>
      <c r="O133" s="200">
        <f t="shared" si="333"/>
        <v>2092400</v>
      </c>
      <c r="P133" s="200"/>
      <c r="Q133" s="200"/>
      <c r="R133" s="200"/>
      <c r="S133" s="200"/>
      <c r="T133" s="200"/>
      <c r="U133" s="200"/>
      <c r="V133" s="200"/>
      <c r="W133" s="200"/>
      <c r="X133" s="200"/>
      <c r="Y133" s="200"/>
      <c r="Z133" s="200"/>
      <c r="AA133" s="200"/>
      <c r="AB133" s="200"/>
      <c r="AC133" s="200"/>
      <c r="AD133" s="200"/>
      <c r="AE133" s="200"/>
      <c r="AF133" s="200"/>
      <c r="AG133" s="200"/>
      <c r="AH133" s="200"/>
      <c r="AI133" s="200"/>
      <c r="AJ133" s="183"/>
    </row>
    <row r="134" spans="1:36" ht="30" customHeight="1" x14ac:dyDescent="0.2">
      <c r="A134" s="211" t="s">
        <v>457</v>
      </c>
      <c r="B134" s="221" t="s">
        <v>370</v>
      </c>
      <c r="C134" s="200"/>
      <c r="D134" s="200"/>
      <c r="E134" s="200"/>
      <c r="F134" s="200"/>
      <c r="G134" s="200"/>
      <c r="H134" s="200"/>
      <c r="I134" s="200"/>
      <c r="J134" s="200"/>
      <c r="K134" s="200"/>
      <c r="L134" s="200"/>
      <c r="M134" s="200"/>
      <c r="N134" s="262">
        <v>570946.80000000005</v>
      </c>
      <c r="O134" s="200">
        <f t="shared" si="333"/>
        <v>570946.80000000005</v>
      </c>
      <c r="P134" s="200"/>
      <c r="Q134" s="200">
        <f>O132+O133+O134+O135</f>
        <v>8208674.7999999998</v>
      </c>
      <c r="R134" s="200"/>
      <c r="S134" s="200"/>
      <c r="T134" s="200"/>
      <c r="U134" s="200"/>
      <c r="V134" s="200"/>
      <c r="W134" s="200"/>
      <c r="X134" s="200"/>
      <c r="Y134" s="200"/>
      <c r="Z134" s="200"/>
      <c r="AA134" s="200"/>
      <c r="AB134" s="200"/>
      <c r="AC134" s="200"/>
      <c r="AD134" s="200"/>
      <c r="AE134" s="200"/>
      <c r="AF134" s="200"/>
      <c r="AG134" s="200"/>
      <c r="AH134" s="200"/>
      <c r="AI134" s="200"/>
      <c r="AJ134" s="183"/>
    </row>
    <row r="135" spans="1:36" ht="40.9" customHeight="1" x14ac:dyDescent="0.2">
      <c r="A135" s="211" t="s">
        <v>459</v>
      </c>
      <c r="B135" s="221" t="s">
        <v>370</v>
      </c>
      <c r="C135" s="200"/>
      <c r="D135" s="200"/>
      <c r="E135" s="200"/>
      <c r="F135" s="200"/>
      <c r="G135" s="200"/>
      <c r="H135" s="200"/>
      <c r="I135" s="200"/>
      <c r="J135" s="200"/>
      <c r="K135" s="200"/>
      <c r="L135" s="200"/>
      <c r="M135" s="200"/>
      <c r="N135" s="262">
        <v>132348</v>
      </c>
      <c r="O135" s="200">
        <f t="shared" si="333"/>
        <v>132348</v>
      </c>
      <c r="P135" s="200"/>
      <c r="Q135" s="200"/>
      <c r="R135" s="200"/>
      <c r="S135" s="200"/>
      <c r="T135" s="200"/>
      <c r="U135" s="200"/>
      <c r="V135" s="200"/>
      <c r="W135" s="200"/>
      <c r="X135" s="200"/>
      <c r="Y135" s="200"/>
      <c r="Z135" s="200"/>
      <c r="AA135" s="200"/>
      <c r="AB135" s="200"/>
      <c r="AC135" s="200"/>
      <c r="AD135" s="200"/>
      <c r="AE135" s="200"/>
      <c r="AF135" s="200"/>
      <c r="AG135" s="200"/>
      <c r="AH135" s="200"/>
      <c r="AI135" s="200"/>
      <c r="AJ135" s="183"/>
    </row>
    <row r="136" spans="1:36" ht="41.45" customHeight="1" x14ac:dyDescent="0.2">
      <c r="A136" s="211" t="s">
        <v>452</v>
      </c>
      <c r="B136" s="221" t="s">
        <v>370</v>
      </c>
      <c r="C136" s="200"/>
      <c r="D136" s="200"/>
      <c r="E136" s="200"/>
      <c r="F136" s="200"/>
      <c r="G136" s="200"/>
      <c r="H136" s="200"/>
      <c r="I136" s="200"/>
      <c r="J136" s="200"/>
      <c r="K136" s="200"/>
      <c r="L136" s="200">
        <v>1737958.8</v>
      </c>
      <c r="M136" s="200">
        <f t="shared" si="332"/>
        <v>1737958.8</v>
      </c>
      <c r="N136" s="200"/>
      <c r="O136" s="200">
        <f t="shared" si="333"/>
        <v>1737958.8</v>
      </c>
      <c r="P136" s="200"/>
      <c r="Q136" s="200"/>
      <c r="R136" s="200"/>
      <c r="S136" s="200"/>
      <c r="T136" s="200"/>
      <c r="U136" s="200"/>
      <c r="V136" s="200"/>
      <c r="W136" s="200"/>
      <c r="X136" s="200"/>
      <c r="Y136" s="200"/>
      <c r="Z136" s="200"/>
      <c r="AA136" s="200"/>
      <c r="AB136" s="200"/>
      <c r="AC136" s="200"/>
      <c r="AD136" s="200"/>
      <c r="AE136" s="200"/>
      <c r="AF136" s="200"/>
      <c r="AG136" s="200"/>
      <c r="AH136" s="200"/>
      <c r="AI136" s="200"/>
      <c r="AJ136" s="183"/>
    </row>
    <row r="137" spans="1:36" ht="58.9" customHeight="1" x14ac:dyDescent="0.2">
      <c r="A137" s="211" t="s">
        <v>458</v>
      </c>
      <c r="B137" s="221" t="s">
        <v>370</v>
      </c>
      <c r="C137" s="200"/>
      <c r="D137" s="200"/>
      <c r="E137" s="200"/>
      <c r="F137" s="200"/>
      <c r="G137" s="200"/>
      <c r="H137" s="200"/>
      <c r="I137" s="200"/>
      <c r="J137" s="200"/>
      <c r="K137" s="200"/>
      <c r="L137" s="200"/>
      <c r="M137" s="200"/>
      <c r="N137" s="200">
        <v>44005</v>
      </c>
      <c r="O137" s="200">
        <f t="shared" si="333"/>
        <v>44005</v>
      </c>
      <c r="P137" s="200"/>
      <c r="Q137" s="200"/>
      <c r="R137" s="200"/>
      <c r="S137" s="200"/>
      <c r="T137" s="200"/>
      <c r="U137" s="200"/>
      <c r="V137" s="200"/>
      <c r="W137" s="200"/>
      <c r="X137" s="200"/>
      <c r="Y137" s="200"/>
      <c r="Z137" s="200"/>
      <c r="AA137" s="200"/>
      <c r="AB137" s="200"/>
      <c r="AC137" s="200"/>
      <c r="AD137" s="200"/>
      <c r="AE137" s="200"/>
      <c r="AF137" s="200"/>
      <c r="AG137" s="200"/>
      <c r="AH137" s="200"/>
      <c r="AI137" s="200"/>
      <c r="AJ137" s="183"/>
    </row>
    <row r="138" spans="1:36" ht="41.45" customHeight="1" x14ac:dyDescent="0.2">
      <c r="A138" s="211" t="s">
        <v>456</v>
      </c>
      <c r="B138" s="221" t="s">
        <v>370</v>
      </c>
      <c r="C138" s="200"/>
      <c r="D138" s="200"/>
      <c r="E138" s="200"/>
      <c r="F138" s="200"/>
      <c r="G138" s="200"/>
      <c r="H138" s="200"/>
      <c r="I138" s="200"/>
      <c r="J138" s="200"/>
      <c r="K138" s="200"/>
      <c r="L138" s="200"/>
      <c r="M138" s="200"/>
      <c r="N138" s="200">
        <v>4829049.2</v>
      </c>
      <c r="O138" s="200">
        <f t="shared" si="333"/>
        <v>4829049.2</v>
      </c>
      <c r="P138" s="200"/>
      <c r="Q138" s="200"/>
      <c r="R138" s="200"/>
      <c r="S138" s="200"/>
      <c r="T138" s="200"/>
      <c r="U138" s="200"/>
      <c r="V138" s="200"/>
      <c r="W138" s="200"/>
      <c r="X138" s="200"/>
      <c r="Y138" s="200"/>
      <c r="Z138" s="200"/>
      <c r="AA138" s="200"/>
      <c r="AB138" s="200"/>
      <c r="AC138" s="200"/>
      <c r="AD138" s="200"/>
      <c r="AE138" s="200"/>
      <c r="AF138" s="200"/>
      <c r="AG138" s="200"/>
      <c r="AH138" s="200"/>
      <c r="AI138" s="200"/>
      <c r="AJ138" s="183"/>
    </row>
    <row r="139" spans="1:36" x14ac:dyDescent="0.2">
      <c r="A139" s="206"/>
      <c r="B139" s="230"/>
      <c r="C139" s="207"/>
      <c r="D139" s="207"/>
      <c r="E139" s="217"/>
      <c r="F139" s="207"/>
      <c r="G139" s="217"/>
      <c r="H139" s="207"/>
      <c r="I139" s="217"/>
      <c r="J139" s="207"/>
      <c r="K139" s="217"/>
      <c r="L139" s="207"/>
      <c r="M139" s="217"/>
      <c r="N139" s="207"/>
      <c r="O139" s="217"/>
      <c r="P139" s="217"/>
      <c r="Q139" s="217"/>
      <c r="R139" s="217"/>
      <c r="S139" s="217"/>
      <c r="T139" s="217"/>
      <c r="U139" s="217"/>
      <c r="V139" s="217"/>
      <c r="W139" s="217"/>
      <c r="X139" s="217"/>
      <c r="Y139" s="217"/>
      <c r="Z139" s="217"/>
      <c r="AA139" s="217"/>
      <c r="AB139" s="217"/>
      <c r="AC139" s="217"/>
      <c r="AD139" s="217"/>
      <c r="AE139" s="217"/>
      <c r="AF139" s="217"/>
      <c r="AG139" s="217"/>
      <c r="AH139" s="217"/>
      <c r="AI139" s="217"/>
      <c r="AJ139" s="183"/>
    </row>
    <row r="140" spans="1:36" x14ac:dyDescent="0.2">
      <c r="A140" s="199" t="s">
        <v>256</v>
      </c>
      <c r="B140" s="231" t="s">
        <v>257</v>
      </c>
      <c r="C140" s="200">
        <f>SUM(C141:C142)</f>
        <v>3230071.73</v>
      </c>
      <c r="D140" s="200">
        <f t="shared" ref="D140:AC140" si="341">SUM(D141:D142)</f>
        <v>-2014491.57</v>
      </c>
      <c r="E140" s="200">
        <f t="shared" si="341"/>
        <v>1215580.1599999999</v>
      </c>
      <c r="F140" s="200">
        <f t="shared" ref="F140:G140" si="342">SUM(F141:F142)</f>
        <v>0</v>
      </c>
      <c r="G140" s="200">
        <f t="shared" si="342"/>
        <v>1215580.1599999999</v>
      </c>
      <c r="H140" s="200">
        <f t="shared" ref="H140:I140" si="343">SUM(H141:H142)</f>
        <v>0</v>
      </c>
      <c r="I140" s="200">
        <f t="shared" si="343"/>
        <v>1215580.1599999999</v>
      </c>
      <c r="J140" s="200">
        <f t="shared" ref="J140:K140" si="344">SUM(J141:J142)</f>
        <v>0</v>
      </c>
      <c r="K140" s="200">
        <f t="shared" si="344"/>
        <v>1215580.1599999999</v>
      </c>
      <c r="L140" s="200">
        <f t="shared" ref="L140:M140" si="345">SUM(L141:L142)</f>
        <v>0</v>
      </c>
      <c r="M140" s="200">
        <f t="shared" si="345"/>
        <v>1215580.1599999999</v>
      </c>
      <c r="N140" s="200">
        <f t="shared" ref="N140:O140" si="346">SUM(N141:N142)</f>
        <v>0</v>
      </c>
      <c r="O140" s="200">
        <f t="shared" si="346"/>
        <v>1215580.1599999999</v>
      </c>
      <c r="P140" s="200">
        <f t="shared" si="341"/>
        <v>0</v>
      </c>
      <c r="Q140" s="200">
        <f t="shared" si="341"/>
        <v>0</v>
      </c>
      <c r="R140" s="200">
        <f t="shared" si="341"/>
        <v>0</v>
      </c>
      <c r="S140" s="200">
        <f t="shared" ref="S140:T140" si="347">SUM(S141:S142)</f>
        <v>0</v>
      </c>
      <c r="T140" s="200">
        <f t="shared" si="347"/>
        <v>0</v>
      </c>
      <c r="U140" s="200">
        <f t="shared" ref="U140:V140" si="348">SUM(U141:U142)</f>
        <v>0</v>
      </c>
      <c r="V140" s="200">
        <f t="shared" si="348"/>
        <v>0</v>
      </c>
      <c r="W140" s="200">
        <f t="shared" ref="W140:X140" si="349">SUM(W141:W142)</f>
        <v>2225475</v>
      </c>
      <c r="X140" s="200">
        <f t="shared" si="349"/>
        <v>2225475</v>
      </c>
      <c r="Y140" s="200">
        <f t="shared" ref="Y140:Z140" si="350">SUM(Y141:Y142)</f>
        <v>0</v>
      </c>
      <c r="Z140" s="200">
        <f t="shared" si="350"/>
        <v>2225475</v>
      </c>
      <c r="AA140" s="200">
        <f t="shared" si="341"/>
        <v>0</v>
      </c>
      <c r="AB140" s="200">
        <f t="shared" si="341"/>
        <v>0</v>
      </c>
      <c r="AC140" s="200">
        <f t="shared" si="341"/>
        <v>0</v>
      </c>
      <c r="AD140" s="200">
        <f t="shared" ref="AD140:AE140" si="351">SUM(AD141:AD142)</f>
        <v>0</v>
      </c>
      <c r="AE140" s="200">
        <f t="shared" si="351"/>
        <v>0</v>
      </c>
      <c r="AF140" s="200">
        <f t="shared" ref="AF140:AG140" si="352">SUM(AF141:AF142)</f>
        <v>0</v>
      </c>
      <c r="AG140" s="200">
        <f t="shared" si="352"/>
        <v>0</v>
      </c>
      <c r="AH140" s="200">
        <f t="shared" ref="AH140:AI140" si="353">SUM(AH141:AH142)</f>
        <v>2225475</v>
      </c>
      <c r="AI140" s="200">
        <f t="shared" si="353"/>
        <v>2225475</v>
      </c>
      <c r="AJ140" s="183"/>
    </row>
    <row r="141" spans="1:36" ht="40.9" customHeight="1" x14ac:dyDescent="0.2">
      <c r="A141" s="198" t="s">
        <v>258</v>
      </c>
      <c r="B141" s="221" t="s">
        <v>366</v>
      </c>
      <c r="C141" s="200">
        <v>3230071.73</v>
      </c>
      <c r="D141" s="200">
        <f>1215580.16-3230071.73</f>
        <v>-2014491.57</v>
      </c>
      <c r="E141" s="200">
        <f t="shared" si="300"/>
        <v>1215580.1599999999</v>
      </c>
      <c r="F141" s="200"/>
      <c r="G141" s="200">
        <f t="shared" ref="G141" si="354">SUM(E141:F141)</f>
        <v>1215580.1599999999</v>
      </c>
      <c r="H141" s="200"/>
      <c r="I141" s="200">
        <f t="shared" ref="I141" si="355">SUM(G141:H141)</f>
        <v>1215580.1599999999</v>
      </c>
      <c r="J141" s="200"/>
      <c r="K141" s="200">
        <f t="shared" ref="K141" si="356">SUM(I141:J141)</f>
        <v>1215580.1599999999</v>
      </c>
      <c r="L141" s="200"/>
      <c r="M141" s="200">
        <f t="shared" ref="M141" si="357">SUM(K141:L141)</f>
        <v>1215580.1599999999</v>
      </c>
      <c r="N141" s="200"/>
      <c r="O141" s="200">
        <f t="shared" ref="O141" si="358">SUM(M141:N141)</f>
        <v>1215580.1599999999</v>
      </c>
      <c r="P141" s="200"/>
      <c r="Q141" s="200"/>
      <c r="R141" s="200">
        <f t="shared" si="301"/>
        <v>0</v>
      </c>
      <c r="S141" s="200"/>
      <c r="T141" s="200">
        <f t="shared" ref="T141" si="359">SUM(R141:S141)</f>
        <v>0</v>
      </c>
      <c r="U141" s="200"/>
      <c r="V141" s="200">
        <f t="shared" ref="V141" si="360">SUM(T141:U141)</f>
        <v>0</v>
      </c>
      <c r="W141" s="200">
        <v>2225475</v>
      </c>
      <c r="X141" s="200">
        <f>W141</f>
        <v>2225475</v>
      </c>
      <c r="Y141" s="200"/>
      <c r="Z141" s="200">
        <f>X141+Y141</f>
        <v>2225475</v>
      </c>
      <c r="AA141" s="200"/>
      <c r="AB141" s="200"/>
      <c r="AC141" s="200"/>
      <c r="AD141" s="200"/>
      <c r="AE141" s="200"/>
      <c r="AF141" s="200"/>
      <c r="AG141" s="200"/>
      <c r="AH141" s="200">
        <v>2225475</v>
      </c>
      <c r="AI141" s="200">
        <v>2225475</v>
      </c>
      <c r="AJ141" s="183"/>
    </row>
    <row r="142" spans="1:36" x14ac:dyDescent="0.2">
      <c r="A142" s="198"/>
      <c r="B142" s="221"/>
      <c r="C142" s="200"/>
      <c r="D142" s="200"/>
      <c r="E142" s="200"/>
      <c r="F142" s="200"/>
      <c r="G142" s="200"/>
      <c r="H142" s="200"/>
      <c r="I142" s="200"/>
      <c r="J142" s="200"/>
      <c r="K142" s="200"/>
      <c r="L142" s="200"/>
      <c r="M142" s="200"/>
      <c r="N142" s="200"/>
      <c r="O142" s="200"/>
      <c r="P142" s="200"/>
      <c r="Q142" s="200"/>
      <c r="R142" s="200"/>
      <c r="S142" s="200"/>
      <c r="T142" s="200"/>
      <c r="U142" s="200"/>
      <c r="V142" s="200"/>
      <c r="W142" s="200"/>
      <c r="X142" s="200"/>
      <c r="Y142" s="200"/>
      <c r="Z142" s="200"/>
      <c r="AA142" s="200"/>
      <c r="AB142" s="200"/>
      <c r="AC142" s="200"/>
      <c r="AD142" s="200"/>
      <c r="AE142" s="200"/>
      <c r="AF142" s="200"/>
      <c r="AG142" s="200"/>
      <c r="AH142" s="200"/>
      <c r="AI142" s="200"/>
      <c r="AJ142" s="183"/>
    </row>
    <row r="143" spans="1:36" ht="13.5" customHeight="1" x14ac:dyDescent="0.2">
      <c r="A143" s="196" t="s">
        <v>405</v>
      </c>
      <c r="B143" s="221" t="s">
        <v>406</v>
      </c>
      <c r="C143" s="200"/>
      <c r="D143" s="200"/>
      <c r="E143" s="200">
        <f t="shared" si="300"/>
        <v>0</v>
      </c>
      <c r="F143" s="200"/>
      <c r="G143" s="200">
        <f t="shared" ref="G143:G144" si="361">SUM(E143:F143)</f>
        <v>0</v>
      </c>
      <c r="H143" s="200"/>
      <c r="I143" s="200">
        <f t="shared" ref="I143:I144" si="362">SUM(G143:H143)</f>
        <v>0</v>
      </c>
      <c r="J143" s="200"/>
      <c r="K143" s="200">
        <f t="shared" ref="K143:K144" si="363">SUM(I143:J143)</f>
        <v>0</v>
      </c>
      <c r="L143" s="200"/>
      <c r="M143" s="200">
        <f t="shared" ref="M143:M144" si="364">SUM(K143:L143)</f>
        <v>0</v>
      </c>
      <c r="N143" s="200"/>
      <c r="O143" s="200">
        <f t="shared" ref="O143:O144" si="365">SUM(M143:N143)</f>
        <v>0</v>
      </c>
      <c r="P143" s="200"/>
      <c r="Q143" s="200"/>
      <c r="R143" s="200">
        <f t="shared" si="301"/>
        <v>0</v>
      </c>
      <c r="S143" s="200"/>
      <c r="T143" s="200">
        <f t="shared" ref="T143:T144" si="366">SUM(R143:S143)</f>
        <v>0</v>
      </c>
      <c r="U143" s="200"/>
      <c r="V143" s="200">
        <f t="shared" ref="V143:V144" si="367">SUM(T143:U143)</f>
        <v>0</v>
      </c>
      <c r="W143" s="200"/>
      <c r="X143" s="200">
        <f t="shared" ref="X143:X144" si="368">SUM(V143:W143)</f>
        <v>0</v>
      </c>
      <c r="Y143" s="200"/>
      <c r="Z143" s="200">
        <f t="shared" ref="Z143:Z144" si="369">SUM(X143:Y143)</f>
        <v>0</v>
      </c>
      <c r="AA143" s="200"/>
      <c r="AB143" s="200"/>
      <c r="AC143" s="200">
        <f t="shared" si="306"/>
        <v>0</v>
      </c>
      <c r="AD143" s="200"/>
      <c r="AE143" s="200">
        <f t="shared" ref="AE143:AE144" si="370">SUM(AC143:AD143)</f>
        <v>0</v>
      </c>
      <c r="AF143" s="200"/>
      <c r="AG143" s="200">
        <f t="shared" ref="AG143:AG144" si="371">SUM(AE143:AF143)</f>
        <v>0</v>
      </c>
      <c r="AH143" s="200"/>
      <c r="AI143" s="200">
        <f t="shared" ref="AI143:AI144" si="372">SUM(AG143:AH143)</f>
        <v>0</v>
      </c>
      <c r="AJ143" s="183"/>
    </row>
    <row r="144" spans="1:36" ht="13.5" customHeight="1" x14ac:dyDescent="0.2">
      <c r="A144" s="196" t="s">
        <v>407</v>
      </c>
      <c r="B144" s="221" t="s">
        <v>408</v>
      </c>
      <c r="C144" s="200"/>
      <c r="D144" s="200"/>
      <c r="E144" s="200">
        <f t="shared" si="300"/>
        <v>0</v>
      </c>
      <c r="F144" s="200"/>
      <c r="G144" s="200">
        <f t="shared" si="361"/>
        <v>0</v>
      </c>
      <c r="H144" s="200"/>
      <c r="I144" s="200">
        <f t="shared" si="362"/>
        <v>0</v>
      </c>
      <c r="J144" s="200"/>
      <c r="K144" s="200">
        <f t="shared" si="363"/>
        <v>0</v>
      </c>
      <c r="L144" s="200"/>
      <c r="M144" s="200">
        <f t="shared" si="364"/>
        <v>0</v>
      </c>
      <c r="N144" s="200"/>
      <c r="O144" s="200">
        <f t="shared" si="365"/>
        <v>0</v>
      </c>
      <c r="P144" s="200"/>
      <c r="Q144" s="200"/>
      <c r="R144" s="200">
        <f t="shared" si="301"/>
        <v>0</v>
      </c>
      <c r="S144" s="200"/>
      <c r="T144" s="200">
        <f t="shared" si="366"/>
        <v>0</v>
      </c>
      <c r="U144" s="200"/>
      <c r="V144" s="200">
        <f t="shared" si="367"/>
        <v>0</v>
      </c>
      <c r="W144" s="200"/>
      <c r="X144" s="200">
        <f t="shared" si="368"/>
        <v>0</v>
      </c>
      <c r="Y144" s="200"/>
      <c r="Z144" s="200">
        <f t="shared" si="369"/>
        <v>0</v>
      </c>
      <c r="AA144" s="200"/>
      <c r="AB144" s="200"/>
      <c r="AC144" s="200">
        <f t="shared" si="306"/>
        <v>0</v>
      </c>
      <c r="AD144" s="200"/>
      <c r="AE144" s="200">
        <f t="shared" si="370"/>
        <v>0</v>
      </c>
      <c r="AF144" s="200"/>
      <c r="AG144" s="200">
        <f t="shared" si="371"/>
        <v>0</v>
      </c>
      <c r="AH144" s="200"/>
      <c r="AI144" s="200">
        <f t="shared" si="372"/>
        <v>0</v>
      </c>
      <c r="AJ144" s="183"/>
    </row>
    <row r="145" spans="1:36" x14ac:dyDescent="0.2">
      <c r="A145" s="192" t="s">
        <v>66</v>
      </c>
      <c r="B145" s="232"/>
      <c r="C145" s="190">
        <f>C21+C55</f>
        <v>1724166886.8100002</v>
      </c>
      <c r="D145" s="190">
        <f t="shared" ref="D145:E145" si="373">D21+D55</f>
        <v>156787321.35000002</v>
      </c>
      <c r="E145" s="190">
        <f t="shared" si="373"/>
        <v>1880954208.1600001</v>
      </c>
      <c r="F145" s="190">
        <f t="shared" ref="F145:G145" si="374">F21+F55</f>
        <v>-51510541</v>
      </c>
      <c r="G145" s="190">
        <f t="shared" si="374"/>
        <v>1829443667.1600001</v>
      </c>
      <c r="H145" s="190">
        <f t="shared" ref="H145:I145" si="375">H21+H55</f>
        <v>30741671.730000004</v>
      </c>
      <c r="I145" s="190">
        <f t="shared" si="375"/>
        <v>1860185338.8899999</v>
      </c>
      <c r="J145" s="190">
        <f t="shared" ref="J145:K145" si="376">J21+J55</f>
        <v>20316180.91</v>
      </c>
      <c r="K145" s="190">
        <f t="shared" si="376"/>
        <v>1880501519.8</v>
      </c>
      <c r="L145" s="190">
        <f t="shared" ref="L145:M145" si="377">L21+L55</f>
        <v>-185850554.52999997</v>
      </c>
      <c r="M145" s="190">
        <f t="shared" si="377"/>
        <v>1694650965.27</v>
      </c>
      <c r="N145" s="190">
        <f t="shared" ref="N145:O145" si="378">N21+N55</f>
        <v>94424568.649999991</v>
      </c>
      <c r="O145" s="190">
        <f t="shared" si="378"/>
        <v>1789075533.9200001</v>
      </c>
      <c r="P145" s="190">
        <f t="shared" ref="P145:AC145" si="379">P21+P55</f>
        <v>1780967200.0599999</v>
      </c>
      <c r="Q145" s="190">
        <f t="shared" si="379"/>
        <v>32939851.929999996</v>
      </c>
      <c r="R145" s="190">
        <f t="shared" si="379"/>
        <v>1805698377.1899998</v>
      </c>
      <c r="S145" s="190">
        <f t="shared" ref="S145:T145" si="380">S21+S55</f>
        <v>90846826.539999992</v>
      </c>
      <c r="T145" s="190">
        <f t="shared" si="380"/>
        <v>1896545203.7299998</v>
      </c>
      <c r="U145" s="190">
        <f t="shared" ref="U145" si="381">U21+U55</f>
        <v>-451419130.64000005</v>
      </c>
      <c r="V145" s="190">
        <f>V21+V55</f>
        <v>1445126073.0900002</v>
      </c>
      <c r="W145" s="190">
        <f t="shared" ref="W145:X145" si="382">W21+W55</f>
        <v>2225475</v>
      </c>
      <c r="X145" s="190">
        <f t="shared" si="382"/>
        <v>1447351548.0900002</v>
      </c>
      <c r="Y145" s="190">
        <f t="shared" ref="Y145:Z145" si="383">Y21+Y55</f>
        <v>-18217515.34</v>
      </c>
      <c r="Z145" s="190">
        <f t="shared" si="383"/>
        <v>1429134032.75</v>
      </c>
      <c r="AA145" s="190">
        <f t="shared" si="379"/>
        <v>1896042417.4900002</v>
      </c>
      <c r="AB145" s="190">
        <f t="shared" si="379"/>
        <v>-25114.050000007439</v>
      </c>
      <c r="AC145" s="190">
        <f t="shared" si="379"/>
        <v>1896017303.4400001</v>
      </c>
      <c r="AD145" s="190">
        <f t="shared" ref="AD145:AE145" si="384">AD21+AD55</f>
        <v>-251301297.15000001</v>
      </c>
      <c r="AE145" s="190">
        <f t="shared" si="384"/>
        <v>1644716006.2900002</v>
      </c>
      <c r="AF145" s="190">
        <f t="shared" ref="AF145:AG145" si="385">AF21+AF55</f>
        <v>-34.380000000000003</v>
      </c>
      <c r="AG145" s="190">
        <f t="shared" si="385"/>
        <v>1644715971.9100003</v>
      </c>
      <c r="AH145" s="190">
        <f t="shared" ref="AH145:AI145" si="386">AH21+AH55</f>
        <v>2225475</v>
      </c>
      <c r="AI145" s="190">
        <f t="shared" si="386"/>
        <v>1646941446.9100003</v>
      </c>
    </row>
    <row r="146" spans="1:36" s="236" customFormat="1" x14ac:dyDescent="0.2">
      <c r="A146" s="234"/>
      <c r="B146" s="249"/>
      <c r="C146" s="235"/>
      <c r="D146" s="235"/>
      <c r="E146" s="235">
        <f>SUM(C145:D145)-E145</f>
        <v>0</v>
      </c>
      <c r="F146" s="235"/>
      <c r="G146" s="235">
        <f>SUM(E145:F145)-G145</f>
        <v>0</v>
      </c>
      <c r="H146" s="235"/>
      <c r="I146" s="235">
        <f>SUM(G145:H145)-I145</f>
        <v>0</v>
      </c>
      <c r="J146" s="235"/>
      <c r="K146" s="235">
        <f>SUM(I145:J145)-K145</f>
        <v>0</v>
      </c>
      <c r="L146" s="250"/>
      <c r="M146" s="235">
        <f>SUM(K145:L145)-M145</f>
        <v>0</v>
      </c>
      <c r="N146" s="250"/>
      <c r="O146" s="235">
        <f>SUM(M145:N145)-O145</f>
        <v>0</v>
      </c>
      <c r="P146" s="235"/>
      <c r="Q146" s="235"/>
      <c r="R146" s="235"/>
      <c r="S146" s="235"/>
      <c r="T146" s="235"/>
      <c r="U146" s="235"/>
      <c r="V146" s="235">
        <f>SUM(T145:U145)-V145</f>
        <v>0</v>
      </c>
      <c r="W146" s="235"/>
      <c r="X146" s="235">
        <f>SUM(V145:W145)-X145</f>
        <v>0</v>
      </c>
      <c r="Y146" s="235"/>
      <c r="Z146" s="235">
        <f>SUM(X145:Y145)-Z145</f>
        <v>0</v>
      </c>
      <c r="AA146" s="235">
        <f>SUM(W145:X145)-AA145</f>
        <v>-446465394.4000001</v>
      </c>
      <c r="AB146" s="235">
        <f>SUM(X145:AA145)-AB145</f>
        <v>4754335597.04</v>
      </c>
      <c r="AC146" s="235">
        <f t="shared" ref="AC146:AI146" si="387">SUM(AA145:AB145)-AC145</f>
        <v>0</v>
      </c>
      <c r="AD146" s="235">
        <f t="shared" si="387"/>
        <v>2147293486.5400002</v>
      </c>
      <c r="AE146" s="235">
        <f t="shared" si="387"/>
        <v>0</v>
      </c>
      <c r="AF146" s="235">
        <f t="shared" si="387"/>
        <v>1393414743.5200002</v>
      </c>
      <c r="AG146" s="235">
        <f t="shared" si="387"/>
        <v>0</v>
      </c>
      <c r="AH146" s="235">
        <f t="shared" si="387"/>
        <v>1642490462.5300002</v>
      </c>
      <c r="AI146" s="235">
        <f t="shared" si="387"/>
        <v>0</v>
      </c>
      <c r="AJ146" s="234"/>
    </row>
    <row r="147" spans="1:36" s="239" customFormat="1" ht="11.25" x14ac:dyDescent="0.2">
      <c r="B147" s="251"/>
      <c r="C147" s="240"/>
      <c r="D147" s="240"/>
      <c r="E147" s="241"/>
      <c r="F147" s="240"/>
      <c r="G147" s="241">
        <f>E145+F145</f>
        <v>1829443667.1600001</v>
      </c>
      <c r="H147" s="240"/>
      <c r="I147" s="241">
        <f>G145+H145</f>
        <v>1860185338.8900001</v>
      </c>
      <c r="J147" s="240"/>
      <c r="K147" s="241">
        <f>I145+J145</f>
        <v>1880501519.8</v>
      </c>
      <c r="L147" s="252"/>
      <c r="M147" s="256"/>
      <c r="N147" s="257"/>
      <c r="O147" s="256"/>
      <c r="P147" s="258"/>
      <c r="Q147" s="240"/>
      <c r="R147" s="241">
        <f>P145+Q145</f>
        <v>1813907051.99</v>
      </c>
      <c r="S147" s="240"/>
      <c r="T147" s="241">
        <f>R145+S145</f>
        <v>1896545203.7299998</v>
      </c>
      <c r="U147" s="240"/>
      <c r="V147" s="241">
        <f>T145+U145</f>
        <v>1445126073.0899997</v>
      </c>
      <c r="W147" s="240"/>
      <c r="X147" s="241">
        <f>V145+W145</f>
        <v>1447351548.0900002</v>
      </c>
      <c r="Y147" s="240"/>
      <c r="Z147" s="241">
        <f>X145+Y145</f>
        <v>1429134032.7500002</v>
      </c>
      <c r="AA147" s="240"/>
      <c r="AB147" s="240"/>
      <c r="AC147" s="241">
        <f>AA145+AB145</f>
        <v>1896017303.4400003</v>
      </c>
      <c r="AD147" s="240"/>
      <c r="AE147" s="241">
        <f>AC145+AD145</f>
        <v>1644716006.29</v>
      </c>
      <c r="AF147" s="240"/>
      <c r="AG147" s="241">
        <f>AE145+AF145</f>
        <v>1644715971.9100001</v>
      </c>
      <c r="AH147" s="240"/>
      <c r="AI147" s="241">
        <f>AG145+AH145</f>
        <v>1646941446.9100003</v>
      </c>
    </row>
    <row r="148" spans="1:36" s="185" customFormat="1" x14ac:dyDescent="0.2">
      <c r="A148" s="187"/>
      <c r="B148" s="223"/>
      <c r="C148" s="214"/>
      <c r="D148" s="214"/>
      <c r="E148" s="214"/>
      <c r="F148" s="214"/>
      <c r="G148" s="214"/>
      <c r="H148" s="214"/>
      <c r="I148" s="214"/>
      <c r="J148" s="214"/>
      <c r="K148" s="214"/>
      <c r="L148" s="253"/>
      <c r="M148" s="255"/>
      <c r="N148" s="259"/>
      <c r="O148" s="255"/>
      <c r="P148" s="255"/>
      <c r="Q148" s="214"/>
      <c r="R148" s="214"/>
      <c r="S148" s="214"/>
      <c r="T148" s="214"/>
      <c r="U148" s="214"/>
      <c r="V148" s="214"/>
      <c r="W148" s="214"/>
      <c r="X148" s="214"/>
      <c r="Y148" s="214"/>
      <c r="Z148" s="214"/>
      <c r="AA148" s="214"/>
      <c r="AB148" s="214"/>
      <c r="AC148" s="214"/>
      <c r="AD148" s="214"/>
      <c r="AE148" s="214"/>
      <c r="AF148" s="214"/>
      <c r="AG148" s="214"/>
      <c r="AH148" s="214"/>
      <c r="AI148" s="214"/>
      <c r="AJ148" s="184"/>
    </row>
    <row r="149" spans="1:36" x14ac:dyDescent="0.2">
      <c r="M149" s="255"/>
      <c r="N149" s="259"/>
      <c r="O149" s="255"/>
      <c r="P149" s="255"/>
    </row>
    <row r="150" spans="1:36" s="185" customFormat="1" x14ac:dyDescent="0.2">
      <c r="A150" s="183"/>
      <c r="B150" s="223"/>
      <c r="C150" s="216"/>
      <c r="D150" s="216"/>
      <c r="E150" s="216"/>
      <c r="F150" s="216"/>
      <c r="G150" s="216"/>
      <c r="H150" s="216"/>
      <c r="I150" s="216"/>
      <c r="J150" s="216"/>
      <c r="K150" s="216"/>
      <c r="L150" s="254"/>
      <c r="M150" s="260"/>
      <c r="N150" s="261"/>
      <c r="O150" s="260"/>
      <c r="P150" s="260"/>
      <c r="Q150" s="216"/>
      <c r="R150" s="216"/>
      <c r="S150" s="216"/>
      <c r="T150" s="216"/>
      <c r="U150" s="216"/>
      <c r="V150" s="216"/>
      <c r="W150" s="216"/>
      <c r="X150" s="216"/>
      <c r="Y150" s="216"/>
      <c r="Z150" s="216"/>
      <c r="AA150" s="216"/>
      <c r="AB150" s="216"/>
      <c r="AC150" s="216"/>
      <c r="AD150" s="216"/>
      <c r="AE150" s="216"/>
      <c r="AF150" s="216"/>
      <c r="AG150" s="216"/>
      <c r="AH150" s="216"/>
      <c r="AI150" s="216"/>
      <c r="AJ150" s="184"/>
    </row>
    <row r="151" spans="1:36" x14ac:dyDescent="0.2">
      <c r="M151" s="255"/>
      <c r="N151" s="259"/>
      <c r="O151" s="255"/>
      <c r="P151" s="255"/>
    </row>
    <row r="152" spans="1:36" x14ac:dyDescent="0.2">
      <c r="M152" s="255"/>
      <c r="N152" s="259"/>
      <c r="O152" s="255"/>
      <c r="P152" s="255"/>
    </row>
    <row r="153" spans="1:36" x14ac:dyDescent="0.2">
      <c r="M153" s="255"/>
      <c r="N153" s="259"/>
      <c r="O153" s="255"/>
      <c r="P153" s="255"/>
    </row>
    <row r="154" spans="1:36" x14ac:dyDescent="0.2">
      <c r="M154" s="255"/>
      <c r="N154" s="259"/>
      <c r="O154" s="255"/>
      <c r="P154" s="255"/>
    </row>
    <row r="155" spans="1:36" x14ac:dyDescent="0.2">
      <c r="M155" s="255"/>
      <c r="N155" s="259"/>
      <c r="O155" s="255"/>
      <c r="P155" s="255"/>
    </row>
    <row r="156" spans="1:36" x14ac:dyDescent="0.2">
      <c r="M156" s="255"/>
      <c r="N156" s="259"/>
      <c r="O156" s="255"/>
      <c r="P156" s="255"/>
    </row>
    <row r="157" spans="1:36" x14ac:dyDescent="0.2">
      <c r="M157" s="255"/>
      <c r="N157" s="259"/>
      <c r="O157" s="255"/>
      <c r="P157" s="255"/>
    </row>
    <row r="158" spans="1:36" x14ac:dyDescent="0.2">
      <c r="M158" s="255"/>
      <c r="N158" s="259"/>
      <c r="O158" s="255"/>
      <c r="P158" s="255"/>
    </row>
    <row r="159" spans="1:36" x14ac:dyDescent="0.2">
      <c r="M159" s="255"/>
      <c r="N159" s="259"/>
      <c r="O159" s="255"/>
      <c r="P159" s="255"/>
    </row>
    <row r="160" spans="1:36" x14ac:dyDescent="0.2">
      <c r="M160" s="255"/>
      <c r="N160" s="259"/>
      <c r="O160" s="255"/>
      <c r="P160" s="255"/>
    </row>
    <row r="161" spans="13:16" x14ac:dyDescent="0.2">
      <c r="M161" s="255"/>
      <c r="N161" s="259"/>
      <c r="O161" s="255"/>
      <c r="P161" s="255"/>
    </row>
    <row r="162" spans="13:16" x14ac:dyDescent="0.2">
      <c r="M162" s="255"/>
      <c r="N162" s="259"/>
      <c r="O162" s="255"/>
      <c r="P162" s="255"/>
    </row>
    <row r="163" spans="13:16" x14ac:dyDescent="0.2">
      <c r="M163" s="255"/>
      <c r="N163" s="259"/>
      <c r="O163" s="255"/>
      <c r="P163" s="255"/>
    </row>
    <row r="164" spans="13:16" x14ac:dyDescent="0.2">
      <c r="M164" s="255"/>
      <c r="N164" s="259"/>
      <c r="O164" s="255"/>
      <c r="P164" s="255"/>
    </row>
    <row r="165" spans="13:16" x14ac:dyDescent="0.2">
      <c r="M165" s="255"/>
      <c r="N165" s="259"/>
      <c r="O165" s="255"/>
      <c r="P165" s="255"/>
    </row>
    <row r="166" spans="13:16" x14ac:dyDescent="0.2">
      <c r="M166" s="255"/>
      <c r="N166" s="259"/>
      <c r="O166" s="255"/>
      <c r="P166" s="255"/>
    </row>
    <row r="167" spans="13:16" x14ac:dyDescent="0.2">
      <c r="M167" s="255"/>
      <c r="N167" s="259"/>
      <c r="O167" s="255"/>
      <c r="P167" s="255"/>
    </row>
    <row r="168" spans="13:16" x14ac:dyDescent="0.2">
      <c r="M168" s="255"/>
      <c r="N168" s="259"/>
      <c r="O168" s="255"/>
      <c r="P168" s="255"/>
    </row>
    <row r="169" spans="13:16" x14ac:dyDescent="0.2">
      <c r="M169" s="255"/>
      <c r="N169" s="259"/>
      <c r="O169" s="255"/>
      <c r="P169" s="255"/>
    </row>
    <row r="170" spans="13:16" x14ac:dyDescent="0.2">
      <c r="M170" s="255"/>
      <c r="N170" s="259"/>
      <c r="O170" s="255"/>
      <c r="P170" s="255"/>
    </row>
    <row r="171" spans="13:16" x14ac:dyDescent="0.2">
      <c r="M171" s="255"/>
      <c r="N171" s="259"/>
      <c r="O171" s="255"/>
      <c r="P171" s="255"/>
    </row>
    <row r="172" spans="13:16" x14ac:dyDescent="0.2">
      <c r="M172" s="255"/>
      <c r="N172" s="259"/>
      <c r="O172" s="255"/>
      <c r="P172" s="255"/>
    </row>
    <row r="173" spans="13:16" x14ac:dyDescent="0.2">
      <c r="M173" s="255"/>
      <c r="N173" s="259"/>
      <c r="O173" s="255"/>
      <c r="P173" s="255"/>
    </row>
    <row r="174" spans="13:16" x14ac:dyDescent="0.2">
      <c r="M174" s="255"/>
      <c r="N174" s="259"/>
      <c r="O174" s="255"/>
      <c r="P174" s="255"/>
    </row>
    <row r="175" spans="13:16" x14ac:dyDescent="0.2">
      <c r="M175" s="255"/>
      <c r="N175" s="259"/>
      <c r="O175" s="255"/>
      <c r="P175" s="255"/>
    </row>
    <row r="176" spans="13:16" x14ac:dyDescent="0.2">
      <c r="M176" s="255"/>
      <c r="N176" s="259"/>
      <c r="O176" s="255"/>
      <c r="P176" s="255"/>
    </row>
  </sheetData>
  <mergeCells count="21">
    <mergeCell ref="C19:O19"/>
    <mergeCell ref="E1:AI1"/>
    <mergeCell ref="E2:AI2"/>
    <mergeCell ref="P19:Z19"/>
    <mergeCell ref="A16:AC16"/>
    <mergeCell ref="A18:A19"/>
    <mergeCell ref="B18:B19"/>
    <mergeCell ref="AA19:AI19"/>
    <mergeCell ref="E3:AI3"/>
    <mergeCell ref="E4:AI4"/>
    <mergeCell ref="E5:AI5"/>
    <mergeCell ref="E6:AI6"/>
    <mergeCell ref="C18:AI18"/>
    <mergeCell ref="E7:AI7"/>
    <mergeCell ref="E8:AI8"/>
    <mergeCell ref="E9:AI9"/>
    <mergeCell ref="E10:AI10"/>
    <mergeCell ref="E11:AI11"/>
    <mergeCell ref="E12:AI12"/>
    <mergeCell ref="E13:AI13"/>
    <mergeCell ref="E14:AI14"/>
  </mergeCells>
  <pageMargins left="0.64" right="0.27559055118110237" top="0.19685039370078741" bottom="0.31496062992125984" header="0.15748031496062992" footer="0.15748031496062992"/>
  <pageSetup paperSize="9" scale="80" firstPageNumber="44" fitToHeight="6"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5</vt:i4>
      </vt:variant>
    </vt:vector>
  </HeadingPairs>
  <TitlesOfParts>
    <vt:vector size="8" baseType="lpstr">
      <vt:lpstr>для руководства</vt:lpstr>
      <vt:lpstr>доходы по федер бюдж</vt:lpstr>
      <vt:lpstr>Прил.№2</vt:lpstr>
      <vt:lpstr>'для руководства'!Заголовки_для_печати</vt:lpstr>
      <vt:lpstr>'доходы по федер бюдж'!Заголовки_для_печати</vt:lpstr>
      <vt:lpstr>Прил.№2!Заголовки_для_печати</vt:lpstr>
      <vt:lpstr>'для руководства'!Область_печати</vt:lpstr>
      <vt:lpstr>'доходы по федер бюдж'!Область_печати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Bud-Tany</cp:lastModifiedBy>
  <cp:lastPrinted>2022-11-23T09:55:50Z</cp:lastPrinted>
  <dcterms:created xsi:type="dcterms:W3CDTF">2004-09-13T07:20:24Z</dcterms:created>
  <dcterms:modified xsi:type="dcterms:W3CDTF">2022-12-20T14:52:35Z</dcterms:modified>
</cp:coreProperties>
</file>