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4895" yWindow="-15" windowWidth="13950" windowHeight="12210" firstSheet="2" activeTab="5"/>
  </bookViews>
  <sheets>
    <sheet name="для руководства" sheetId="7" state="hidden" r:id="rId1"/>
    <sheet name="доходы по федер бюдж" sheetId="5" state="hidden" r:id="rId2"/>
    <sheet name="Доходы на 2023 г." sheetId="9" r:id="rId3"/>
    <sheet name="ПЗ" sheetId="12" r:id="rId4"/>
    <sheet name="Приложение" sheetId="14" r:id="rId5"/>
    <sheet name="СД" sheetId="15" r:id="rId6"/>
  </sheets>
  <definedNames>
    <definedName name="OLE_LINK1" localSheetId="0">'для руководства'!#REF!</definedName>
    <definedName name="OLE_LINK1" localSheetId="2">'Доходы на 2023 г.'!#REF!</definedName>
    <definedName name="OLE_LINK1" localSheetId="1">'доходы по федер бюдж'!#REF!</definedName>
    <definedName name="OLE_LINK1" localSheetId="3">ПЗ!#REF!</definedName>
    <definedName name="OLE_LINK1" localSheetId="4">Приложение!#REF!</definedName>
    <definedName name="OLE_LINK1" localSheetId="5">СД!#REF!</definedName>
    <definedName name="_xlnm.Print_Titles" localSheetId="0">'для руководства'!$10:$12</definedName>
    <definedName name="_xlnm.Print_Titles" localSheetId="2">'Доходы на 2023 г.'!$6:$7</definedName>
    <definedName name="_xlnm.Print_Titles" localSheetId="1">'доходы по федер бюдж'!$10:$12</definedName>
    <definedName name="_xlnm.Print_Titles" localSheetId="3">ПЗ!$5:$6</definedName>
    <definedName name="_xlnm.Print_Titles" localSheetId="4">Приложение!$8:$9</definedName>
    <definedName name="_xlnm.Print_Titles" localSheetId="5">СД!$13:$14</definedName>
    <definedName name="_xlnm.Print_Area" localSheetId="0">'для руководства'!$A$1:$K$193</definedName>
    <definedName name="_xlnm.Print_Area" localSheetId="1">'доходы по федер бюдж'!$A$1:$K$193</definedName>
    <definedName name="_xlnm.Print_Area" localSheetId="4">Приложение!$A$1:$M$98</definedName>
  </definedNames>
  <calcPr calcId="124519"/>
</workbook>
</file>

<file path=xl/calcChain.xml><?xml version="1.0" encoding="utf-8"?>
<calcChain xmlns="http://schemas.openxmlformats.org/spreadsheetml/2006/main">
  <c r="G93" i="14"/>
  <c r="G90" i="12"/>
  <c r="D100" i="15"/>
  <c r="E100"/>
  <c r="D48"/>
  <c r="E48"/>
  <c r="D19"/>
  <c r="D17"/>
  <c r="C100"/>
  <c r="E87"/>
  <c r="C87"/>
  <c r="D87"/>
  <c r="E69"/>
  <c r="D69"/>
  <c r="E46"/>
  <c r="D46"/>
  <c r="C46"/>
  <c r="E39"/>
  <c r="D39"/>
  <c r="C39"/>
  <c r="E37"/>
  <c r="D37"/>
  <c r="C37"/>
  <c r="E33"/>
  <c r="D33"/>
  <c r="C33"/>
  <c r="E29"/>
  <c r="D29"/>
  <c r="C29"/>
  <c r="E25"/>
  <c r="D25"/>
  <c r="C25"/>
  <c r="E21"/>
  <c r="D21"/>
  <c r="C21"/>
  <c r="E19"/>
  <c r="C19"/>
  <c r="E17"/>
  <c r="E16" s="1"/>
  <c r="C17"/>
  <c r="G92" i="14"/>
  <c r="G89" i="12"/>
  <c r="F82" i="14"/>
  <c r="G82"/>
  <c r="E82"/>
  <c r="F64"/>
  <c r="G64"/>
  <c r="E64"/>
  <c r="F43"/>
  <c r="G43"/>
  <c r="E43"/>
  <c r="G63"/>
  <c r="G81"/>
  <c r="G94"/>
  <c r="F79" i="12"/>
  <c r="G79"/>
  <c r="E79"/>
  <c r="F61"/>
  <c r="G61"/>
  <c r="E61"/>
  <c r="F40"/>
  <c r="G40"/>
  <c r="E40"/>
  <c r="G60"/>
  <c r="G78"/>
  <c r="G91"/>
  <c r="G90" i="14"/>
  <c r="G91"/>
  <c r="G87"/>
  <c r="G62"/>
  <c r="G50"/>
  <c r="G51"/>
  <c r="G47"/>
  <c r="G48"/>
  <c r="F41"/>
  <c r="G34"/>
  <c r="F34"/>
  <c r="G32"/>
  <c r="F32"/>
  <c r="G28"/>
  <c r="F28"/>
  <c r="G24"/>
  <c r="F24"/>
  <c r="G20"/>
  <c r="F20"/>
  <c r="G16"/>
  <c r="F16"/>
  <c r="G14"/>
  <c r="F14"/>
  <c r="G12"/>
  <c r="F12"/>
  <c r="F11" s="1"/>
  <c r="G11"/>
  <c r="G87" i="12"/>
  <c r="G88"/>
  <c r="M92"/>
  <c r="G84"/>
  <c r="G59"/>
  <c r="G47"/>
  <c r="G48"/>
  <c r="G44"/>
  <c r="G45"/>
  <c r="D45" i="15" l="1"/>
  <c r="D44" s="1"/>
  <c r="E45"/>
  <c r="E44" s="1"/>
  <c r="E103" s="1"/>
  <c r="D16"/>
  <c r="C16"/>
  <c r="D103"/>
  <c r="D106"/>
  <c r="E106"/>
  <c r="C48"/>
  <c r="C69"/>
  <c r="F40" i="14"/>
  <c r="F39" s="1"/>
  <c r="F98" s="1"/>
  <c r="F38" i="12"/>
  <c r="G31"/>
  <c r="F31"/>
  <c r="G29"/>
  <c r="F29"/>
  <c r="G25"/>
  <c r="F25"/>
  <c r="G21"/>
  <c r="F21"/>
  <c r="G17"/>
  <c r="F17"/>
  <c r="G13"/>
  <c r="F13"/>
  <c r="G11"/>
  <c r="F11"/>
  <c r="G9"/>
  <c r="F9"/>
  <c r="G8"/>
  <c r="F8"/>
  <c r="E72" i="14"/>
  <c r="G72" s="1"/>
  <c r="E69" i="12"/>
  <c r="G69" s="1"/>
  <c r="J49" i="14"/>
  <c r="E49"/>
  <c r="G49" s="1"/>
  <c r="J46" i="12"/>
  <c r="E46"/>
  <c r="G46" s="1"/>
  <c r="E88" i="14"/>
  <c r="G88" s="1"/>
  <c r="E89"/>
  <c r="G89" s="1"/>
  <c r="E85" i="12"/>
  <c r="G85" s="1"/>
  <c r="D82" i="14"/>
  <c r="C82"/>
  <c r="D79" i="12"/>
  <c r="C79"/>
  <c r="E60" i="14"/>
  <c r="G60" s="1"/>
  <c r="M53"/>
  <c r="J53"/>
  <c r="E53"/>
  <c r="G53" s="1"/>
  <c r="M50" i="12"/>
  <c r="J50"/>
  <c r="E50"/>
  <c r="G50" s="1"/>
  <c r="E57"/>
  <c r="G57" s="1"/>
  <c r="H82" i="14"/>
  <c r="I82"/>
  <c r="K82"/>
  <c r="L82"/>
  <c r="E76" i="12"/>
  <c r="G76" s="1"/>
  <c r="H79"/>
  <c r="I79"/>
  <c r="K79"/>
  <c r="L79"/>
  <c r="E86"/>
  <c r="G86" s="1"/>
  <c r="D64" i="14"/>
  <c r="C64"/>
  <c r="D61" i="12"/>
  <c r="C61"/>
  <c r="C45" i="15" l="1"/>
  <c r="C44" s="1"/>
  <c r="C103" s="1"/>
  <c r="F37" i="12"/>
  <c r="F36" s="1"/>
  <c r="F95" s="1"/>
  <c r="H96" i="14"/>
  <c r="J96" s="1"/>
  <c r="E96"/>
  <c r="G96" s="1"/>
  <c r="G95" s="1"/>
  <c r="M95"/>
  <c r="E95"/>
  <c r="M86"/>
  <c r="J86"/>
  <c r="E86"/>
  <c r="G86" s="1"/>
  <c r="M85"/>
  <c r="J85"/>
  <c r="E85"/>
  <c r="G85" s="1"/>
  <c r="M84"/>
  <c r="J84"/>
  <c r="E84"/>
  <c r="G84" s="1"/>
  <c r="M83"/>
  <c r="J83"/>
  <c r="E83"/>
  <c r="M80"/>
  <c r="J80"/>
  <c r="E80"/>
  <c r="G80" s="1"/>
  <c r="M79"/>
  <c r="J79"/>
  <c r="E79"/>
  <c r="G79" s="1"/>
  <c r="M78"/>
  <c r="J78"/>
  <c r="E78"/>
  <c r="G78" s="1"/>
  <c r="M77"/>
  <c r="J77"/>
  <c r="E77"/>
  <c r="G77" s="1"/>
  <c r="M76"/>
  <c r="J76"/>
  <c r="E76"/>
  <c r="G76" s="1"/>
  <c r="M75"/>
  <c r="J75"/>
  <c r="E75"/>
  <c r="G75" s="1"/>
  <c r="M74"/>
  <c r="J74"/>
  <c r="E74"/>
  <c r="G74" s="1"/>
  <c r="M73"/>
  <c r="J73"/>
  <c r="E73"/>
  <c r="G73" s="1"/>
  <c r="M71"/>
  <c r="J71"/>
  <c r="E71"/>
  <c r="G71" s="1"/>
  <c r="M70"/>
  <c r="J70"/>
  <c r="E70"/>
  <c r="G70" s="1"/>
  <c r="M69"/>
  <c r="J69"/>
  <c r="E69"/>
  <c r="G69" s="1"/>
  <c r="M68"/>
  <c r="J68"/>
  <c r="E68"/>
  <c r="G68" s="1"/>
  <c r="M67"/>
  <c r="J67"/>
  <c r="E67"/>
  <c r="G67" s="1"/>
  <c r="M66"/>
  <c r="J66"/>
  <c r="E66"/>
  <c r="G66" s="1"/>
  <c r="M65"/>
  <c r="J65"/>
  <c r="E65"/>
  <c r="G65" s="1"/>
  <c r="L64"/>
  <c r="K64"/>
  <c r="I64"/>
  <c r="H64"/>
  <c r="M61"/>
  <c r="J61"/>
  <c r="E61"/>
  <c r="G61" s="1"/>
  <c r="M59"/>
  <c r="J59"/>
  <c r="E59"/>
  <c r="G59" s="1"/>
  <c r="M58"/>
  <c r="J58"/>
  <c r="E58"/>
  <c r="G58" s="1"/>
  <c r="M57"/>
  <c r="J57"/>
  <c r="E57"/>
  <c r="G57" s="1"/>
  <c r="M56"/>
  <c r="J56"/>
  <c r="E56"/>
  <c r="G56" s="1"/>
  <c r="M55"/>
  <c r="J55"/>
  <c r="E55"/>
  <c r="G55" s="1"/>
  <c r="M54"/>
  <c r="J54"/>
  <c r="E54"/>
  <c r="G54" s="1"/>
  <c r="E52"/>
  <c r="G52" s="1"/>
  <c r="M46"/>
  <c r="J46"/>
  <c r="E46"/>
  <c r="G46" s="1"/>
  <c r="M45"/>
  <c r="J45"/>
  <c r="E45"/>
  <c r="G45" s="1"/>
  <c r="M44"/>
  <c r="J44"/>
  <c r="E44"/>
  <c r="L43"/>
  <c r="K43"/>
  <c r="I43"/>
  <c r="H43"/>
  <c r="D43"/>
  <c r="C43"/>
  <c r="M42"/>
  <c r="M41" s="1"/>
  <c r="J42"/>
  <c r="J41" s="1"/>
  <c r="E42"/>
  <c r="G42" s="1"/>
  <c r="G41" s="1"/>
  <c r="L41"/>
  <c r="L40" s="1"/>
  <c r="L39" s="1"/>
  <c r="K41"/>
  <c r="I41"/>
  <c r="H41"/>
  <c r="D41"/>
  <c r="C41"/>
  <c r="M34"/>
  <c r="L34"/>
  <c r="K34"/>
  <c r="J34"/>
  <c r="I34"/>
  <c r="H34"/>
  <c r="E34"/>
  <c r="D34"/>
  <c r="C34"/>
  <c r="M32"/>
  <c r="L32"/>
  <c r="K32"/>
  <c r="J32"/>
  <c r="I32"/>
  <c r="H32"/>
  <c r="E32"/>
  <c r="D32"/>
  <c r="C32"/>
  <c r="M28"/>
  <c r="L28"/>
  <c r="K28"/>
  <c r="J28"/>
  <c r="I28"/>
  <c r="H28"/>
  <c r="E28"/>
  <c r="D28"/>
  <c r="C28"/>
  <c r="M24"/>
  <c r="L24"/>
  <c r="K24"/>
  <c r="J24"/>
  <c r="I24"/>
  <c r="H24"/>
  <c r="E24"/>
  <c r="D24"/>
  <c r="C24"/>
  <c r="M20"/>
  <c r="L20"/>
  <c r="K20"/>
  <c r="J20"/>
  <c r="I20"/>
  <c r="H20"/>
  <c r="E20"/>
  <c r="D20"/>
  <c r="C20"/>
  <c r="M16"/>
  <c r="L16"/>
  <c r="K16"/>
  <c r="J16"/>
  <c r="I16"/>
  <c r="H16"/>
  <c r="E16"/>
  <c r="D16"/>
  <c r="C16"/>
  <c r="M14"/>
  <c r="L14"/>
  <c r="K14"/>
  <c r="J14"/>
  <c r="I14"/>
  <c r="H14"/>
  <c r="E14"/>
  <c r="D14"/>
  <c r="C14"/>
  <c r="M12"/>
  <c r="L12"/>
  <c r="K12"/>
  <c r="J12"/>
  <c r="I12"/>
  <c r="H12"/>
  <c r="E12"/>
  <c r="D12"/>
  <c r="C12"/>
  <c r="M31" i="12"/>
  <c r="L31"/>
  <c r="K31"/>
  <c r="J31"/>
  <c r="I31"/>
  <c r="H31"/>
  <c r="E31"/>
  <c r="D31"/>
  <c r="C31"/>
  <c r="D29"/>
  <c r="E29"/>
  <c r="H29"/>
  <c r="I29"/>
  <c r="J29"/>
  <c r="K29"/>
  <c r="L29"/>
  <c r="M29"/>
  <c r="C29"/>
  <c r="D25"/>
  <c r="E25"/>
  <c r="H25"/>
  <c r="I25"/>
  <c r="J25"/>
  <c r="K25"/>
  <c r="L25"/>
  <c r="M25"/>
  <c r="C25"/>
  <c r="D21"/>
  <c r="E21"/>
  <c r="H21"/>
  <c r="I21"/>
  <c r="J21"/>
  <c r="K21"/>
  <c r="L21"/>
  <c r="M21"/>
  <c r="C21"/>
  <c r="D17"/>
  <c r="E17"/>
  <c r="H17"/>
  <c r="I17"/>
  <c r="J17"/>
  <c r="K17"/>
  <c r="L17"/>
  <c r="M17"/>
  <c r="C17"/>
  <c r="D13"/>
  <c r="E13"/>
  <c r="H13"/>
  <c r="I13"/>
  <c r="J13"/>
  <c r="K13"/>
  <c r="L13"/>
  <c r="M13"/>
  <c r="C13"/>
  <c r="D11"/>
  <c r="E11"/>
  <c r="H11"/>
  <c r="I11"/>
  <c r="J11"/>
  <c r="K11"/>
  <c r="L11"/>
  <c r="M11"/>
  <c r="C11"/>
  <c r="D9"/>
  <c r="E9"/>
  <c r="H9"/>
  <c r="I9"/>
  <c r="J9"/>
  <c r="K9"/>
  <c r="L9"/>
  <c r="M9"/>
  <c r="C9"/>
  <c r="E41" i="14" l="1"/>
  <c r="G83"/>
  <c r="G44"/>
  <c r="M64"/>
  <c r="H8" i="12"/>
  <c r="L8"/>
  <c r="C8"/>
  <c r="J8"/>
  <c r="D8"/>
  <c r="H40" i="14"/>
  <c r="H39" s="1"/>
  <c r="J43"/>
  <c r="H11"/>
  <c r="H98" s="1"/>
  <c r="L11"/>
  <c r="L98" s="1"/>
  <c r="M82"/>
  <c r="D11"/>
  <c r="J11"/>
  <c r="M8" i="12"/>
  <c r="K8"/>
  <c r="I8"/>
  <c r="E8"/>
  <c r="C11" i="14"/>
  <c r="E11"/>
  <c r="I11"/>
  <c r="K11"/>
  <c r="M11"/>
  <c r="C40"/>
  <c r="C39" s="1"/>
  <c r="D40"/>
  <c r="D39" s="1"/>
  <c r="D98" s="1"/>
  <c r="M43"/>
  <c r="J82"/>
  <c r="J64"/>
  <c r="K40"/>
  <c r="K39" s="1"/>
  <c r="K98" s="1"/>
  <c r="I40"/>
  <c r="I39" s="1"/>
  <c r="G40" l="1"/>
  <c r="G39" s="1"/>
  <c r="G98" s="1"/>
  <c r="M40"/>
  <c r="M39" s="1"/>
  <c r="M98" s="1"/>
  <c r="E40"/>
  <c r="E39" s="1"/>
  <c r="E98" s="1"/>
  <c r="G100" s="1"/>
  <c r="M101"/>
  <c r="J40"/>
  <c r="J39" s="1"/>
  <c r="J98" s="1"/>
  <c r="I98"/>
  <c r="C98"/>
  <c r="E100" s="1"/>
  <c r="E49" i="12"/>
  <c r="G49" s="1"/>
  <c r="E51"/>
  <c r="G51" s="1"/>
  <c r="J51"/>
  <c r="M51"/>
  <c r="M81"/>
  <c r="M82"/>
  <c r="M83"/>
  <c r="M80"/>
  <c r="M63"/>
  <c r="M64"/>
  <c r="M65"/>
  <c r="M66"/>
  <c r="M67"/>
  <c r="M68"/>
  <c r="M70"/>
  <c r="M71"/>
  <c r="M72"/>
  <c r="M73"/>
  <c r="M74"/>
  <c r="M75"/>
  <c r="M76"/>
  <c r="M77"/>
  <c r="M62"/>
  <c r="M42"/>
  <c r="M43"/>
  <c r="M52"/>
  <c r="M53"/>
  <c r="M54"/>
  <c r="M55"/>
  <c r="M56"/>
  <c r="M58"/>
  <c r="M41"/>
  <c r="M39"/>
  <c r="M38" s="1"/>
  <c r="H93"/>
  <c r="J93" s="1"/>
  <c r="J81"/>
  <c r="J82"/>
  <c r="J83"/>
  <c r="J80"/>
  <c r="J63"/>
  <c r="J64"/>
  <c r="J65"/>
  <c r="J66"/>
  <c r="J67"/>
  <c r="J68"/>
  <c r="J70"/>
  <c r="J71"/>
  <c r="J72"/>
  <c r="J73"/>
  <c r="J74"/>
  <c r="J75"/>
  <c r="J76"/>
  <c r="J77"/>
  <c r="J62"/>
  <c r="J42"/>
  <c r="J43"/>
  <c r="J52"/>
  <c r="J53"/>
  <c r="J54"/>
  <c r="J55"/>
  <c r="J56"/>
  <c r="J58"/>
  <c r="J41"/>
  <c r="J39"/>
  <c r="D38"/>
  <c r="H38"/>
  <c r="I38"/>
  <c r="J38"/>
  <c r="K38"/>
  <c r="L38"/>
  <c r="C38"/>
  <c r="E39"/>
  <c r="D40"/>
  <c r="H40"/>
  <c r="I40"/>
  <c r="K40"/>
  <c r="L40"/>
  <c r="C40"/>
  <c r="E42"/>
  <c r="G42" s="1"/>
  <c r="E43"/>
  <c r="G43" s="1"/>
  <c r="E52"/>
  <c r="G52" s="1"/>
  <c r="E53"/>
  <c r="G53" s="1"/>
  <c r="E54"/>
  <c r="G54" s="1"/>
  <c r="E55"/>
  <c r="G55" s="1"/>
  <c r="E56"/>
  <c r="G56" s="1"/>
  <c r="E58"/>
  <c r="G58" s="1"/>
  <c r="E41"/>
  <c r="E63"/>
  <c r="G63" s="1"/>
  <c r="E64"/>
  <c r="G64" s="1"/>
  <c r="E65"/>
  <c r="G65" s="1"/>
  <c r="E66"/>
  <c r="G66" s="1"/>
  <c r="E67"/>
  <c r="G67" s="1"/>
  <c r="E68"/>
  <c r="G68" s="1"/>
  <c r="E70"/>
  <c r="G70" s="1"/>
  <c r="E71"/>
  <c r="G71" s="1"/>
  <c r="E72"/>
  <c r="G72" s="1"/>
  <c r="E73"/>
  <c r="G73" s="1"/>
  <c r="E74"/>
  <c r="G74" s="1"/>
  <c r="E75"/>
  <c r="G75" s="1"/>
  <c r="E77"/>
  <c r="G77" s="1"/>
  <c r="E62"/>
  <c r="G62" s="1"/>
  <c r="E93"/>
  <c r="E92" s="1"/>
  <c r="E81"/>
  <c r="G81" s="1"/>
  <c r="E82"/>
  <c r="G82" s="1"/>
  <c r="E83"/>
  <c r="G83" s="1"/>
  <c r="E80"/>
  <c r="G80" l="1"/>
  <c r="J101" i="14"/>
  <c r="E38" i="12"/>
  <c r="G39"/>
  <c r="G38" s="1"/>
  <c r="G41"/>
  <c r="M79"/>
  <c r="G93"/>
  <c r="G92" s="1"/>
  <c r="J79"/>
  <c r="J40"/>
  <c r="M40"/>
  <c r="G37" l="1"/>
  <c r="G36" s="1"/>
  <c r="G95" s="1"/>
  <c r="D37"/>
  <c r="D36" s="1"/>
  <c r="D95" s="1"/>
  <c r="E37"/>
  <c r="E36" s="1"/>
  <c r="H61"/>
  <c r="I61"/>
  <c r="J61"/>
  <c r="J37" s="1"/>
  <c r="J36" s="1"/>
  <c r="J95" s="1"/>
  <c r="K61"/>
  <c r="L61"/>
  <c r="M61"/>
  <c r="M37" s="1"/>
  <c r="M36" s="1"/>
  <c r="M95" s="1"/>
  <c r="C37"/>
  <c r="C36" s="1"/>
  <c r="C95" s="1"/>
  <c r="E97" l="1"/>
  <c r="E95"/>
  <c r="G97" s="1"/>
  <c r="L37"/>
  <c r="L36" s="1"/>
  <c r="L95" s="1"/>
  <c r="H37"/>
  <c r="H36" s="1"/>
  <c r="H95" s="1"/>
  <c r="K37"/>
  <c r="K36" s="1"/>
  <c r="K95" s="1"/>
  <c r="I37"/>
  <c r="I36" s="1"/>
  <c r="I95" s="1"/>
  <c r="M97" l="1"/>
  <c r="J97"/>
  <c r="L195" i="7"/>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F14" i="7" l="1"/>
  <c r="I76"/>
  <c r="D95" i="9"/>
  <c r="E95"/>
  <c r="K31" i="7"/>
  <c r="K36"/>
  <c r="K70"/>
  <c r="K68" s="1"/>
  <c r="I36"/>
  <c r="J52"/>
  <c r="I62"/>
  <c r="I70"/>
  <c r="I68" s="1"/>
  <c r="H71"/>
  <c r="C76"/>
  <c r="C70" s="1"/>
  <c r="C68" s="1"/>
  <c r="F145"/>
  <c r="J70"/>
  <c r="F169"/>
  <c r="K52"/>
  <c r="D70"/>
  <c r="D68" s="1"/>
  <c r="K16"/>
  <c r="J36"/>
  <c r="J40"/>
  <c r="J47"/>
  <c r="I26"/>
  <c r="E14"/>
  <c r="J16"/>
  <c r="J26"/>
  <c r="I47"/>
  <c r="E70"/>
  <c r="E68" s="1"/>
  <c r="H145"/>
  <c r="I16"/>
  <c r="K26"/>
  <c r="H76"/>
  <c r="F71"/>
  <c r="H169"/>
  <c r="J31"/>
  <c r="K40"/>
  <c r="J62"/>
  <c r="C14"/>
  <c r="G76"/>
  <c r="H14"/>
  <c r="I31"/>
  <c r="I40"/>
  <c r="I52"/>
  <c r="K62"/>
  <c r="G169"/>
  <c r="D14"/>
  <c r="K47"/>
  <c r="G71"/>
  <c r="G14"/>
  <c r="G145"/>
  <c r="F76"/>
  <c r="F70" s="1"/>
  <c r="F68" s="1"/>
  <c r="F193" s="1"/>
  <c r="J68"/>
  <c r="E193" l="1"/>
  <c r="C95" i="9"/>
  <c r="C193" i="7"/>
  <c r="J14"/>
  <c r="J193" s="1"/>
  <c r="K14"/>
  <c r="K193" s="1"/>
  <c r="I14"/>
  <c r="I193" s="1"/>
  <c r="G70"/>
  <c r="G68" s="1"/>
  <c r="G193" s="1"/>
  <c r="D193"/>
  <c r="H70"/>
  <c r="H68" s="1"/>
  <c r="H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<sst xmlns="http://schemas.openxmlformats.org/spreadsheetml/2006/main" count="1398" uniqueCount="483">
  <si>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</si>
  <si>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</si>
  <si>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</si>
  <si>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</si>
  <si>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</si>
  <si>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</si>
  <si>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</si>
  <si>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</si>
  <si>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</si>
  <si>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</si>
  <si>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</si>
  <si>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</si>
  <si>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</si>
  <si>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</si>
  <si>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</si>
  <si>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</si>
  <si>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</si>
  <si>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</si>
  <si>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</si>
  <si>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</si>
  <si>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</si>
  <si>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</si>
  <si>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</si>
  <si>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</si>
  <si>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</si>
  <si>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</si>
  <si>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</si>
  <si>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</si>
  <si>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</si>
  <si>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</si>
  <si>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</si>
  <si>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</si>
  <si>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</si>
  <si>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</si>
  <si>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</si>
  <si>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</si>
  <si>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</si>
  <si>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</si>
  <si>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</si>
  <si>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</si>
  <si>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</si>
  <si>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</si>
  <si>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</si>
  <si>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</si>
  <si>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</si>
  <si>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</si>
  <si>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</si>
  <si>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</si>
  <si>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</si>
  <si>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</si>
  <si>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</si>
  <si>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</si>
  <si>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</si>
  <si>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</si>
  <si>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</si>
  <si>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</si>
  <si>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</si>
  <si>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</si>
  <si>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</si>
  <si>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</si>
  <si>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</si>
  <si>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</si>
  <si>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</si>
  <si>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</si>
  <si>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</si>
  <si>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</si>
  <si>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</si>
  <si>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</si>
  <si>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</si>
  <si>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</si>
  <si>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</si>
  <si>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</si>
  <si>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</si>
  <si>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</si>
  <si>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</si>
  <si>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</si>
  <si>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</si>
  <si>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</si>
  <si>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</si>
  <si>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</si>
  <si>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</si>
  <si>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</si>
  <si>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</si>
  <si>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</si>
  <si>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</si>
  <si>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</si>
  <si>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</si>
  <si>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</si>
  <si>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</si>
  <si>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</si>
  <si>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</si>
  <si>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</si>
  <si>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</si>
  <si>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</si>
  <si>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</si>
  <si>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</si>
  <si>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</si>
  <si>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</si>
  <si>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</si>
  <si>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</si>
  <si>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</si>
  <si>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</si>
  <si>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</si>
  <si>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</si>
  <si>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</si>
  <si>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</si>
  <si>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</si>
  <si>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</si>
  <si>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</si>
  <si>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</si>
  <si>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</si>
  <si>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</si>
  <si>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</si>
  <si>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</si>
  <si>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</si>
  <si>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</si>
  <si>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</si>
  <si>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</si>
  <si>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</si>
  <si>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</si>
  <si>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</si>
  <si>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</si>
  <si>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</si>
  <si>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</si>
  <si>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</si>
  <si>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</si>
  <si>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</si>
  <si>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</si>
  <si>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</si>
  <si>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</si>
  <si>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</si>
  <si>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</si>
  <si>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</si>
  <si>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</si>
  <si>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</si>
  <si>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</si>
  <si>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</si>
  <si>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</si>
  <si>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</si>
  <si>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</si>
  <si>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</si>
  <si>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</si>
  <si>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</si>
  <si>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</si>
  <si>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</si>
  <si>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</si>
  <si>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</si>
  <si>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</si>
  <si>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</si>
  <si>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</si>
  <si>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</si>
  <si>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</si>
  <si>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</si>
  <si>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</si>
  <si>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</si>
  <si>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</si>
  <si>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</si>
  <si>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</si>
  <si>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</si>
  <si>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</si>
  <si>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</si>
  <si>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</si>
  <si>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</si>
  <si>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</si>
  <si>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</si>
  <si>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</si>
  <si>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</si>
  <si>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</si>
  <si>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</si>
  <si>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</si>
  <si>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</si>
  <si>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</si>
  <si>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</si>
  <si>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</si>
  <si>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</si>
  <si>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</si>
  <si>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</si>
  <si>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</si>
  <si>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</si>
  <si>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</si>
  <si>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</si>
  <si>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</si>
  <si>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</si>
  <si>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</si>
  <si>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</si>
  <si>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</si>
  <si>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</si>
  <si>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</si>
  <si>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</si>
  <si>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</si>
  <si>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</si>
  <si>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</si>
  <si>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</si>
  <si>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</si>
  <si>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</si>
  <si>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</si>
  <si>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</si>
  <si>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</si>
  <si>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</si>
  <si>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</si>
  <si>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</si>
  <si>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</si>
  <si>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</si>
  <si>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</si>
  <si>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</si>
  <si>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</si>
  <si>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</si>
  <si>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</si>
  <si>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</si>
  <si>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</si>
  <si>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</si>
  <si>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</si>
  <si>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</si>
  <si>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</si>
  <si>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</si>
  <si>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</si>
  <si>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</si>
  <si>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</si>
  <si>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</si>
  <si>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</si>
  <si>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</si>
  <si>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</si>
  <si>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</si>
  <si>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</si>
  <si>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</si>
  <si>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</si>
  <si>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</si>
  <si>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</si>
  <si>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</si>
  <si>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</si>
  <si>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</si>
  <si>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</si>
  <si>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</si>
  <si>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</si>
  <si>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</si>
  <si>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</si>
  <si>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</si>
  <si>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</si>
  <si>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</si>
  <si>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</si>
  <si>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</si>
  <si>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</si>
  <si>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</si>
  <si>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</si>
  <si>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</si>
  <si>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</si>
  <si>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</si>
  <si>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</si>
  <si>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</si>
  <si>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</si>
  <si>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</si>
  <si>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</si>
  <si>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</si>
  <si>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</si>
  <si>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</si>
  <si>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</si>
  <si>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</si>
  <si>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</si>
  <si>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</si>
  <si>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</si>
  <si>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</si>
  <si>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</si>
  <si>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</si>
  <si>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</si>
  <si>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</si>
  <si>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</si>
  <si>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</si>
  <si>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</si>
  <si>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</si>
  <si>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</si>
  <si>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</si>
  <si>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</si>
  <si>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</si>
  <si>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</si>
  <si>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</si>
  <si>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</si>
  <si>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</si>
  <si>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</si>
  <si>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</si>
  <si>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</si>
  <si>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</si>
  <si>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</si>
  <si>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</si>
  <si>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</si>
  <si>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</si>
  <si>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</si>
  <si>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</si>
  <si>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</si>
  <si>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</si>
  <si>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</si>
  <si>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</si>
  <si>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</si>
  <si>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</si>
  <si>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</si>
  <si>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</si>
  <si>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</si>
  <si>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</si>
  <si>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</si>
  <si>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</si>
  <si>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</si>
  <si>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</si>
  <si>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</si>
  <si>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</si>
  <si>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</si>
  <si>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</si>
  <si>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</si>
  <si>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</si>
  <si>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</si>
  <si>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</si>
  <si>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</si>
  <si>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</si>
  <si>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</si>
  <si>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</si>
  <si>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</si>
  <si>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</si>
  <si>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</si>
  <si>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</si>
  <si>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</si>
  <si>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</si>
  <si>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</si>
  <si>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</si>
  <si>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</si>
  <si>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</si>
  <si>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</si>
  <si>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</si>
  <si>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</si>
  <si>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</si>
  <si>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</si>
  <si>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</si>
  <si>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</si>
  <si>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</si>
  <si>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</si>
  <si>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</si>
  <si>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</si>
  <si>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</si>
  <si>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</si>
  <si>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</si>
  <si>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</si>
  <si>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</si>
  <si>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</si>
  <si>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</si>
  <si>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</si>
  <si>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</si>
  <si>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</si>
  <si>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</si>
  <si>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</si>
  <si>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</si>
  <si>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</si>
  <si>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</si>
  <si>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</si>
  <si>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</si>
  <si>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</si>
  <si>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</si>
  <si>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2 07 002000 05 0000 150</t>
  </si>
  <si>
    <t>НАЛОГОВЫЕ ДОХОДЫ</t>
  </si>
  <si>
    <t>Налог на имущество физических лиц</t>
  </si>
  <si>
    <t>НЕНАЛОГОВЫЕ ДОХОДЫ</t>
  </si>
  <si>
    <t>1 06 01000 00 0000 110</t>
  </si>
  <si>
    <t>1 06 06000 00 0000 110</t>
  </si>
  <si>
    <t>Земельный налог</t>
  </si>
  <si>
    <t>2025 год</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</si>
  <si>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</si>
  <si>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1 08 04000 01 0000 110</t>
  </si>
  <si>
    <t>Адресная программа Архангельской области "Переселение граждан из аварийного жилищного фонда на 2019 – 2025 годы" за счет средств областного бюджета</t>
  </si>
  <si>
    <t>Адресная программа Архангельской области "Переселение граждан из аварийного жилищного фонда на 2019 – 2025 годы" за счет средств Фонда содействия реформированию жилищно-коммунального хозяйства</t>
  </si>
  <si>
    <t>Дотации бюджетам муниципальных образований Архангельской области на выравнивание бюджетной обеспеченности муниципальных районов (муниципальных округов, городских округов) на 2023 год и на плановый период 2024 и 2025 годов</t>
  </si>
  <si>
    <t>2 02 15001 14 0000 150</t>
  </si>
  <si>
    <t>2 02 20299 14 0000 150</t>
  </si>
  <si>
    <t>2 02 20302 14 0000 150</t>
  </si>
  <si>
    <t xml:space="preserve">Субсидии бюджетам муниципальных образований Архангельской области на организацию бесплатного горячего питания обучающихся, получающих начальное общее образование в муниципальных образовательных организациях, на 2023 год и на плановый период 2024 и 2025 годов
</t>
  </si>
  <si>
    <t>2 02 25304 14 0000 150</t>
  </si>
  <si>
    <t xml:space="preserve">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</si>
  <si>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2 02 29999 14 0000 150</t>
  </si>
  <si>
    <t>Субсидии бюджетам муниципальных образований Архангельской области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</si>
  <si>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Субсидии бюджетам муниципальных образований Архангельской области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</si>
  <si>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бюджетам муниципальных образований Архангельской области  на обеспечение учреждений культуры автотранспортом для обслуживания населения на 2023 год 
</t>
  </si>
  <si>
    <t xml:space="preserve">Субсидии бюджетам муниципальных образований Архангельской области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</si>
  <si>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бюджетам муниципальных образований Архангельской области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</si>
  <si>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Субсидиии бюджетам муниципальных образований Архангельской области на государственную поддержку отрасли культуры (реализацию мероприятий по модернизации библиотек в части комплектования книжных фондов муниципальных библиотек) на 2023 год и на плановый период 2024 года
</t>
  </si>
  <si>
    <t>2 02 25519 14 0000 150</t>
  </si>
  <si>
    <t xml:space="preserve">Субсидии бюджетам муниципальных образований Архангельской области на софинансирование вопросов местного значения на 2023 год </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</si>
  <si>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(Средства, поступающие от государственной корпорации – Фонда содействия реформированию жилищно-коммунального хозяйства)
</t>
  </si>
  <si>
    <t>2 02 30024 14 0000 150</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</si>
  <si>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(ср-ва ОБ)
</t>
  </si>
  <si>
    <t xml:space="preserve">Субвенции бюджетам муниципальных образований Архангельской области на осуществление государственных полномочий в сфере охраны труда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</si>
  <si>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регистрации и учету граждан, имеющих право на получение жилищных Субсидии в связи с переселением из районов Крайнего Севера и приравненных к ним местностей,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</si>
  <si>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2023 год и на плановый период 2024 и 2025 годов
</t>
  </si>
  <si>
    <t xml:space="preserve">Субвенции бюджетам муниципальных образований Архангельской области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</si>
  <si>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бюджетам муниципальных образований Архангельской области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</si>
  <si>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бюджетам муниципальных образований Архангельской области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</si>
  <si>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2 02 30029 14 0000 150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</si>
  <si>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</si>
  <si>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2 02 35082 14 0000 150</t>
  </si>
  <si>
    <t>Субвенции бюджетам муниципальных образований Архангельской области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</si>
  <si>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2 02 35118 14 0000 150</t>
  </si>
  <si>
    <t xml:space="preserve">Субвенции бюджетам муниципальных образований Архангельской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</si>
  <si>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2 02 35120 14 0000 150</t>
  </si>
  <si>
    <t xml:space="preserve">Субвенции бюджетам муниципальных образований Архангельской области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</si>
  <si>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2 02 35303 14 0000 150</t>
  </si>
  <si>
    <t>Единая субвенция бюджетам муниципальных образований Архангельской области   на 2023 год и на плановый период 2024 и 2025 годов</t>
  </si>
  <si>
    <t>2 02 39998 14 0000 150</t>
  </si>
  <si>
    <t xml:space="preserve">Субвенции бюджетам муниципальных образований Архангельской области на реализацию образовательных программ на 2023 год и на плановый период  2024 и 2025 годов
</t>
  </si>
  <si>
    <t>2 02 39999 14 0000 150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</si>
  <si>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</si>
  <si>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бюджетам муниципальных образований Архангельской области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</si>
  <si>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Иные межбюджетные трансферты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</si>
  <si>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2 02 49999 14 0000 150</t>
  </si>
  <si>
    <t>Иные межбюджетные трансферты бюджетам муниципальных образований Архангельской области на развитие территориального общественного самоуправления в Архангельской области на 2023 год и на плановый период 2024 и 2025 годов</t>
  </si>
  <si>
    <t xml:space="preserve">Иные межбюджетные трансферты бюджетам муниципальных образований Архангельской области на реализацию мероприятий по социально-экономическому развитию муниципальных округов на 2023 год </t>
  </si>
  <si>
    <t>Приложение № 1</t>
  </si>
  <si>
    <t>к решению сессии первого созыва Собрания депутатов                    № 26 от 21 декабря 2022 года</t>
  </si>
  <si>
    <t>Прогнозируемое поступление доходов бюджета Устьянского муниципального округа на 2023год и на плановый период 2024 и 20254 годов</t>
  </si>
  <si>
    <t>Изменения</t>
  </si>
  <si>
    <t xml:space="preserve">Субвенции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 на 2023 год и на плановый период 2024 и 2025 годов
</t>
  </si>
  <si>
    <t>Иные межбюджетные трансферты на развитие территориального общественного самоуправления в Архангельской области на 2023 год и на плановый период 2024 и 2025 годов</t>
  </si>
  <si>
    <t>2 02 25590 14 0000 150</t>
  </si>
  <si>
    <t>Субсидии на техническое оснащение региональных и муниципальных музеев</t>
  </si>
  <si>
    <t xml:space="preserve">Субсидии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</si>
  <si>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Иные межбюджетные трансферты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</si>
  <si>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Субсидии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</si>
  <si>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Субвенции  на осуществление государственных полномочий по формированию торгового реестра на 2023 год и на плановый период 2024 и 2025 годов
</t>
  </si>
  <si>
    <t xml:space="preserve">Субсидии на софинансирование вопросов местного значения на 2023 год </t>
  </si>
  <si>
    <t xml:space="preserve">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</si>
  <si>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Субвенции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</si>
  <si>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Единая субвенция  местным бюджетам Архангельской области на 2023 год и на плановый период 2024 и 2025 годов</t>
  </si>
  <si>
    <t xml:space="preserve">Субсидии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</si>
  <si>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на обеспечение учреждений культуры автотранспортом для обслуживания населения на 2023 год 
</t>
  </si>
  <si>
    <t xml:space="preserve">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</si>
  <si>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</si>
  <si>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Субвенции на осуществление государственных полномочий в сфере охраны труда на 2023 год и на плановый период 2024 и 2025 годов
</t>
  </si>
  <si>
    <t xml:space="preserve">Субвенции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</si>
  <si>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</si>
  <si>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</si>
  <si>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</si>
  <si>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 xml:space="preserve">Субвенции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</si>
  <si>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 xml:space="preserve">Субвенции  на реализацию образовательных программ на 2023 год и на плановый период  2024 и 2025 годов
</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</si>
  <si>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</si>
  <si>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</si>
  <si>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 xml:space="preserve">Иные межбюджетные трансферты на реализацию мероприятий по социально-экономическому развитию муниципальных округов на 2023 год </t>
  </si>
  <si>
    <t>Прогнозируемое поступление доходов бюджета Устьянского муниципального округа на 2023 год и на плановый период 2024 и 2025 годов</t>
  </si>
  <si>
    <t>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средств,поступивших от государственной корпорации -Фонда содействия реформиированию ЖКХ</t>
  </si>
  <si>
    <t xml:space="preserve">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
</t>
  </si>
  <si>
    <t>Прочие безвозмездные поступления в бюджеты муниципальных округов</t>
  </si>
  <si>
    <t>2 07 04050 14 0000 150</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</si>
  <si>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поступивших от госуд.корпорации-Фонда содействия реформированию ЖКХ</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</si>
  <si>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бюджетов субъектов РФ</t>
  </si>
  <si>
    <t xml:space="preserve">Субсидиии на государственную поддержку отрасли культуры (Фед.проект "Сохранение культурного и исторического наследия")(Проведены мероприятия по комплектованию книжных фондов библиотек МО и государственных общедоступных библиотек субъектов РФ)  на 2023 год и на плановый период 2024 и 2025 годов
</t>
  </si>
  <si>
    <t xml:space="preserve">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муниципальные образовательные организации), на 2023 год и на плановый период 2024 и 2025 годов
</t>
  </si>
  <si>
    <t>Дотации  на выравнивание бюджетной обеспеченности муниципальных районов (муниципальных округов,городских округов) на 2023 год и на плановый период 2024 и 2025 годов</t>
  </si>
  <si>
    <t>Субсидии на проведение комплексных кадастровых работ</t>
  </si>
  <si>
    <t>Иные межбюджетные трансферты на обеспечение мероприятий по организации предоставления дополнительных мер соцподдержки семьям военнослужащих в виде бесплатного горячего питания</t>
  </si>
  <si>
    <t>Иные межбюджетные трансферты на реализацию мероприятий по модернизации школьных систем образования (ОБ)</t>
  </si>
  <si>
    <t>Иные межбюджетные трансферты на реализацию мероприятий по модернизации школьных систем образования (ФБ)</t>
  </si>
  <si>
    <t>2 02 25555 14 0000 150</t>
  </si>
  <si>
    <t>Субсидии на реализацию программ формирования современной городской среды (Реализованы мероприятия по благоустройству общественных территорий (набережные, центральные площади, парки и др.) и иные мероприятия, предусмотренные государственными (муниципальными) программами формирования современной городской среды)</t>
  </si>
  <si>
    <t>к решению сессии первого созыва Собрания депутатов № ____ от 09 февраля  2023 года</t>
  </si>
  <si>
    <t>Субсидии на реализацию мероприятий по обеспечению жильем молодых семей</t>
  </si>
  <si>
    <t>Субсидии на обеспечение развития и укрепления материально-технической базы домов культуры в населенных пунктах с числом жителей до 50 человек</t>
  </si>
  <si>
    <t>Субсидии на обеспечение комплексного развития сельских территорий (ФП "Развитие жилищного строительства на сельских территориях и повышения уровня благоустройства домовладений)</t>
  </si>
  <si>
    <t xml:space="preserve">Субсидии на обеспечение комплексного развития сельских территорий </t>
  </si>
  <si>
    <t>Субсидии на разработку проектно-сметной документации для строительства и реконструкции (модернизации обектов питьевого водоснабжения)</t>
  </si>
  <si>
    <t>Иные межбюджетные трансферты на реализацию мероприятий по модернизации системы  дошкольного образования</t>
  </si>
  <si>
    <t>Иные межбюджетные трансферты на реализацию мероприятий по антитеррористической защищенности муниципальных образовательных организаций АО (школы)</t>
  </si>
  <si>
    <t>Субсиди на обновление материально-технической базы для организации учебно-исследовательской,научно-практической,творческой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</si>
  <si>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к решению сессии первого созыва Собрания депутатов № ____ от 24 марта  2023 года</t>
  </si>
  <si>
    <t>2 02 25467 14 0000 150</t>
  </si>
  <si>
    <t>2 02 25497 14 0000 150</t>
  </si>
  <si>
    <t>2 02 25576 14 0000 150</t>
  </si>
  <si>
    <t>3 02 25576 14 0000 150</t>
  </si>
  <si>
    <t>Изменения 24.03.</t>
  </si>
  <si>
    <t>Резервный фонд Правительства Архангельской области (Разработка и прохождение гос.экспертизы  проектной документации канализационных сетей в с.Шангалы)</t>
  </si>
  <si>
    <t>2 02 49999 14 000 150</t>
  </si>
  <si>
    <t>Субвенции на предоставление государственных жилищных сертификатов детям-сиротам и детям,оставшимся без попечения родителей,лицам из их числа на приобретение жилых помещений в Архангельской области</t>
  </si>
  <si>
    <t>202 39999 14 0000 150</t>
  </si>
  <si>
    <t>Субсидии на разработку проектно-сметной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t>
  </si>
  <si>
    <t>Иные межбюджетные трансферты на обеспечение учреждений культуры автотранспортом</t>
  </si>
  <si>
    <t>Иные межбюджетные трансферты на обновление материально-технической базы для организации учебно-исследовательской,научно-практической,творческой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</si>
  <si>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Приложение №1</t>
  </si>
  <si>
    <t>к решению сессии первого созыва Собрания депутатов</t>
  </si>
  <si>
    <t>Иные межбюджетные трансферты муниципальным округам АО на развитие инициативного бюджетирования</t>
  </si>
  <si>
    <t>№ 26 от 21 декабря 2022 года</t>
  </si>
  <si>
    <t>№ 53 от 09 февраля 2023 года</t>
  </si>
  <si>
    <t>№ 75 от 24 марта 2023 года</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</si>
</sst>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39">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b/>
      <sz val="10"/>
      <name val="Times New Roman"/>
      <family val="1"/>
      <charset val="204"/>
    </font>
    <font>
      <sz val="10"/>
      <color rgb="FFFF0000"/>
      <name val="Times New Roman"/>
      <family val="1"/>
      <charset val="204"/>
    </font>
    <font>
      <b/>
      <sz val="9"/>
      <name val="Times New Roman"/>
      <family val="1"/>
      <charset val="204"/>
    </font>
    <font>
      <sz val="8"/>
      <name val="Times New Roman"/>
      <family val="1"/>
      <charset val="204"/>
    </font>
    <font>
      <sz val="9"/>
      <name val="Times New Roman"/>
      <family val="1"/>
      <charset val="204"/>
    </font>
    <font>
      <sz val="9"/>
      <color rgb="FF000000"/>
      <name val="Times New Roman"/>
      <family val="1"/>
      <charset val="204"/>
    </font>
    <font>
      <sz val="11"/>
      <name val="Times New Roman"/>
      <family val="1"/>
      <charset val="204"/>
    </font>
    <font>
      <sz val="8"/>
      <color theme="0"/>
      <name val="Times New Roman"/>
      <family val="1"/>
      <charset val="204"/>
    </font>
    <font>
      <i/>
      <sz val="8"/>
      <color theme="0"/>
      <name val="Times New Roman"/>
      <family val="1"/>
      <charset val="204"/>
    </font>
    <font>
      <i/>
      <sz val="8"/>
      <name val="Times New Roman"/>
      <family val="1"/>
      <charset val="204"/>
    </font>
    <font>
      <b/>
      <i/>
      <sz val="8"/>
      <name val="Times New Roman"/>
      <family val="1"/>
      <charset val="204"/>
    </font>
    <font>
      <b/>
      <sz val="8"/>
      <name val="Times New Roman"/>
      <family val="1"/>
      <charset val="204"/>
    </font>
    <font>
      <sz val="10"/>
      <color theme="0"/>
      <name val="Times New Roman"/>
      <family val="1"/>
      <charset val="204"/>
    </font>
    <font>
      <sz val="10"/>
      <color rgb="FF000000"/>
      <name val="Times New Roman"/>
      <family val="1"/>
      <charset val="204"/>
    </font>
    <font>
      <b/>
      <i/>
      <sz val="8"/>
      <color theme="1"/>
      <name val="Times New Roman"/>
      <family val="1"/>
      <charset val="204"/>
    </font>
    <font>
      <sz val="8"/>
      <color rgb="FF000000"/>
      <name val="Times New Roman"/>
      <family val="1"/>
      <charset val="204"/>
    </font>
  </fonts>
  <fills count="10">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s>
  <borders count="32">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400">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2" xfId="0" applyFont="1" applyFill="1" applyBorder="1" applyAlignment="1">
      <alignment vertical="center" wrapText="1"/>
    </xf>
    <xf numFmtId="49" fontId="23" fillId="0" borderId="13" xfId="0" applyNumberFormat="1" applyFont="1" applyFill="1" applyBorder="1" applyAlignment="1">
      <alignment horizontal="center" vertical="center"/>
    </xf>
    <xf numFmtId="0" fontId="18" fillId="0" borderId="2" xfId="0" applyFont="1" applyFill="1" applyBorder="1" applyAlignment="1">
      <alignment vertical="center" wrapText="1"/>
    </xf>
    <xf numFmtId="49" fontId="18" fillId="0" borderId="13" xfId="0" applyNumberFormat="1" applyFont="1" applyFill="1" applyBorder="1" applyAlignment="1">
      <alignment horizontal="center"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49" fontId="18" fillId="0" borderId="2" xfId="0" applyNumberFormat="1"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18" fillId="0" borderId="2" xfId="0" applyNumberFormat="1" applyFont="1" applyFill="1" applyBorder="1" applyAlignment="1">
      <alignment horizontal="left" vertical="center" wrapText="1" indent="1"/>
    </xf>
    <xf numFmtId="0" fontId="24" fillId="0" borderId="2" xfId="0" applyFont="1" applyFill="1" applyBorder="1" applyAlignment="1">
      <alignment horizontal="left" vertical="center" wrapText="1" indent="2"/>
    </xf>
    <xf numFmtId="0" fontId="18"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49" fontId="23" fillId="4" borderId="13" xfId="0" applyNumberFormat="1" applyFont="1" applyFill="1" applyBorder="1" applyAlignment="1">
      <alignment horizontal="center" vertical="center"/>
    </xf>
    <xf numFmtId="4" fontId="18" fillId="4" borderId="21" xfId="0" applyNumberFormat="1" applyFont="1" applyFill="1" applyBorder="1" applyAlignment="1">
      <alignment horizontal="right" vertical="center"/>
    </xf>
    <xf numFmtId="4" fontId="18" fillId="4" borderId="2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4" fontId="18" fillId="0" borderId="21" xfId="0" applyNumberFormat="1" applyFont="1" applyFill="1" applyBorder="1" applyAlignment="1">
      <alignment horizontal="right" vertical="center"/>
    </xf>
    <xf numFmtId="4" fontId="18" fillId="0" borderId="22"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164" fontId="25" fillId="0" borderId="13"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24"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4" fontId="26" fillId="4" borderId="21" xfId="0" applyNumberFormat="1" applyFont="1" applyFill="1" applyBorder="1" applyAlignment="1">
      <alignment horizontal="right" vertical="center"/>
    </xf>
    <xf numFmtId="4" fontId="26" fillId="4" borderId="22" xfId="0" applyNumberFormat="1" applyFont="1" applyFill="1" applyBorder="1" applyAlignment="1">
      <alignment horizontal="right" vertical="center"/>
    </xf>
    <xf numFmtId="4" fontId="27" fillId="4" borderId="24" xfId="0" applyNumberFormat="1" applyFont="1" applyFill="1" applyBorder="1" applyAlignment="1">
      <alignment horizontal="right" vertical="center"/>
    </xf>
    <xf numFmtId="4" fontId="27" fillId="4" borderId="25" xfId="0" applyNumberFormat="1" applyFont="1" applyFill="1" applyBorder="1" applyAlignment="1">
      <alignment horizontal="right" vertical="center"/>
    </xf>
    <xf numFmtId="4" fontId="29" fillId="0" borderId="9" xfId="0" applyNumberFormat="1" applyFont="1" applyFill="1" applyBorder="1" applyAlignment="1">
      <alignment horizontal="right" vertical="center"/>
    </xf>
    <xf numFmtId="4" fontId="18" fillId="4" borderId="21" xfId="3" applyNumberFormat="1" applyFont="1" applyFill="1" applyBorder="1" applyAlignment="1">
      <alignment horizontal="right" vertical="center"/>
    </xf>
    <xf numFmtId="4" fontId="18" fillId="4" borderId="22" xfId="3" applyNumberFormat="1" applyFont="1" applyFill="1" applyBorder="1" applyAlignment="1">
      <alignment horizontal="right" vertical="center"/>
    </xf>
    <xf numFmtId="4" fontId="26" fillId="0" borderId="9" xfId="0" applyNumberFormat="1" applyFont="1" applyFill="1" applyBorder="1" applyAlignment="1">
      <alignment horizontal="right" vertical="center"/>
    </xf>
    <xf numFmtId="4" fontId="27" fillId="0" borderId="23" xfId="0" applyNumberFormat="1" applyFont="1" applyFill="1" applyBorder="1" applyAlignment="1">
      <alignment horizontal="right" vertical="center"/>
    </xf>
    <xf numFmtId="0" fontId="30" fillId="0" borderId="0" xfId="0" applyFont="1" applyFill="1"/>
    <xf numFmtId="0" fontId="31" fillId="0" borderId="0" xfId="0" applyFont="1" applyFill="1" applyAlignment="1">
      <alignment vertical="center" wrapText="1"/>
    </xf>
    <xf numFmtId="0" fontId="23" fillId="0" borderId="30" xfId="0" applyFont="1" applyFill="1" applyBorder="1" applyAlignment="1">
      <alignment vertical="center" wrapText="1"/>
    </xf>
    <xf numFmtId="164" fontId="23" fillId="0" borderId="30" xfId="0" applyNumberFormat="1" applyFont="1" applyFill="1" applyBorder="1" applyAlignment="1">
      <alignment horizontal="center" vertical="center" wrapText="1"/>
    </xf>
    <xf numFmtId="4" fontId="25" fillId="0" borderId="30" xfId="0" applyNumberFormat="1" applyFont="1" applyFill="1" applyBorder="1" applyAlignment="1">
      <alignment horizontal="right" vertical="center"/>
    </xf>
    <xf numFmtId="0" fontId="28" fillId="0" borderId="0" xfId="0" applyFont="1" applyBorder="1" applyAlignment="1">
      <alignment horizontal="center"/>
    </xf>
    <xf numFmtId="4" fontId="18" fillId="0" borderId="0" xfId="0" applyNumberFormat="1" applyFont="1" applyBorder="1" applyAlignment="1">
      <alignment horizontal="right" vertical="center"/>
    </xf>
    <xf numFmtId="0" fontId="30" fillId="0" borderId="0" xfId="0" applyFont="1" applyFill="1" applyAlignment="1">
      <alignment horizontal="left" vertical="center" wrapText="1" indent="3"/>
    </xf>
    <xf numFmtId="0" fontId="30" fillId="0" borderId="0" xfId="0" applyFont="1" applyFill="1" applyAlignment="1">
      <alignment horizontal="center" vertical="center" wrapText="1"/>
    </xf>
    <xf numFmtId="4" fontId="26" fillId="0" borderId="0" xfId="0" applyNumberFormat="1" applyFont="1" applyFill="1" applyAlignment="1"/>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4" fontId="23" fillId="0" borderId="9" xfId="0" applyNumberFormat="1" applyFont="1" applyFill="1" applyBorder="1" applyAlignment="1">
      <alignment horizontal="right" vertical="center"/>
    </xf>
    <xf numFmtId="4" fontId="23" fillId="4" borderId="21" xfId="0" applyNumberFormat="1" applyFont="1" applyFill="1" applyBorder="1" applyAlignment="1">
      <alignment horizontal="right" vertical="center"/>
    </xf>
    <xf numFmtId="4" fontId="23" fillId="4" borderId="22" xfId="0" applyNumberFormat="1" applyFont="1" applyFill="1" applyBorder="1" applyAlignment="1">
      <alignment horizontal="right" vertical="center"/>
    </xf>
    <xf numFmtId="43" fontId="32" fillId="0" borderId="0" xfId="0" applyNumberFormat="1" applyFont="1" applyFill="1" applyBorder="1" applyAlignment="1"/>
    <xf numFmtId="4" fontId="33" fillId="4" borderId="21" xfId="3" applyNumberFormat="1" applyFont="1" applyFill="1" applyBorder="1" applyAlignment="1">
      <alignment horizontal="right" vertical="center"/>
    </xf>
    <xf numFmtId="4" fontId="33" fillId="4" borderId="22" xfId="3" applyNumberFormat="1" applyFont="1" applyFill="1" applyBorder="1" applyAlignment="1">
      <alignment horizontal="right" vertical="center"/>
    </xf>
    <xf numFmtId="3" fontId="33" fillId="0" borderId="9" xfId="0" applyNumberFormat="1" applyFont="1" applyFill="1" applyBorder="1" applyAlignment="1">
      <alignment horizontal="right" vertical="center"/>
    </xf>
    <xf numFmtId="10" fontId="33" fillId="4" borderId="21" xfId="3" applyNumberFormat="1" applyFont="1" applyFill="1" applyBorder="1" applyAlignment="1">
      <alignment horizontal="right" vertical="center"/>
    </xf>
    <xf numFmtId="10" fontId="33" fillId="4" borderId="22" xfId="3" applyNumberFormat="1" applyFont="1" applyFill="1" applyBorder="1" applyAlignment="1">
      <alignment horizontal="right" vertical="center"/>
    </xf>
    <xf numFmtId="4" fontId="34" fillId="4" borderId="21" xfId="0" applyNumberFormat="1" applyFont="1" applyFill="1" applyBorder="1" applyAlignment="1">
      <alignment horizontal="right" vertical="center"/>
    </xf>
    <xf numFmtId="4" fontId="34" fillId="4" borderId="22" xfId="0" applyNumberFormat="1" applyFont="1" applyFill="1" applyBorder="1" applyAlignment="1">
      <alignment horizontal="right" vertical="center"/>
    </xf>
    <xf numFmtId="4" fontId="35" fillId="0" borderId="0" xfId="0" applyNumberFormat="1" applyFont="1" applyFill="1"/>
    <xf numFmtId="4" fontId="34" fillId="4" borderId="9" xfId="0" applyNumberFormat="1" applyFont="1" applyFill="1" applyBorder="1" applyAlignment="1">
      <alignment horizontal="right" vertical="center"/>
    </xf>
    <xf numFmtId="4" fontId="18" fillId="0" borderId="0" xfId="0" applyNumberFormat="1" applyFont="1" applyFill="1"/>
    <xf numFmtId="4" fontId="19" fillId="0" borderId="0" xfId="0" applyNumberFormat="1" applyFont="1" applyFill="1"/>
    <xf numFmtId="0" fontId="20" fillId="0" borderId="0" xfId="0" applyFont="1" applyFill="1" applyAlignment="1"/>
    <xf numFmtId="4"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4" fontId="23" fillId="4" borderId="0" xfId="0" applyNumberFormat="1" applyFont="1" applyFill="1" applyBorder="1" applyAlignment="1">
      <alignment horizontal="right" vertical="center"/>
    </xf>
    <xf numFmtId="4" fontId="18" fillId="4" borderId="0" xfId="0" applyNumberFormat="1" applyFont="1" applyFill="1" applyBorder="1" applyAlignment="1">
      <alignment horizontal="right" vertical="center"/>
    </xf>
    <xf numFmtId="4" fontId="18" fillId="4" borderId="0" xfId="3" applyNumberFormat="1" applyFont="1" applyFill="1" applyBorder="1" applyAlignment="1">
      <alignment horizontal="right" vertical="center"/>
    </xf>
    <xf numFmtId="4" fontId="34" fillId="4" borderId="0" xfId="0" applyNumberFormat="1" applyFont="1" applyFill="1" applyBorder="1" applyAlignment="1">
      <alignment horizontal="right" vertical="center"/>
    </xf>
    <xf numFmtId="4" fontId="26" fillId="4" borderId="0" xfId="0" applyNumberFormat="1" applyFont="1" applyFill="1" applyBorder="1" applyAlignment="1">
      <alignment horizontal="right" vertical="center"/>
    </xf>
    <xf numFmtId="4" fontId="27" fillId="4" borderId="0" xfId="0" applyNumberFormat="1" applyFont="1" applyFill="1" applyBorder="1" applyAlignment="1">
      <alignment horizontal="right" vertical="center"/>
    </xf>
    <xf numFmtId="4" fontId="25" fillId="0" borderId="0" xfId="0" applyNumberFormat="1" applyFont="1" applyFill="1" applyBorder="1" applyAlignment="1">
      <alignment horizontal="right" vertical="center"/>
    </xf>
    <xf numFmtId="49" fontId="23" fillId="4" borderId="30" xfId="0" applyNumberFormat="1" applyFont="1" applyFill="1" applyBorder="1" applyAlignment="1">
      <alignment horizontal="center" vertical="center"/>
    </xf>
    <xf numFmtId="4" fontId="23" fillId="0" borderId="30" xfId="0" applyNumberFormat="1" applyFont="1" applyFill="1" applyBorder="1" applyAlignment="1">
      <alignment horizontal="right" vertical="center"/>
    </xf>
    <xf numFmtId="4" fontId="23" fillId="4" borderId="30" xfId="0" applyNumberFormat="1" applyFont="1" applyFill="1" applyBorder="1" applyAlignment="1">
      <alignment horizontal="right" vertical="center"/>
    </xf>
    <xf numFmtId="0" fontId="18" fillId="0" borderId="30" xfId="0" applyFont="1" applyFill="1" applyBorder="1" applyAlignment="1">
      <alignment vertical="center" wrapText="1"/>
    </xf>
    <xf numFmtId="49" fontId="18" fillId="0" borderId="30" xfId="0" applyNumberFormat="1" applyFont="1" applyFill="1" applyBorder="1" applyAlignment="1">
      <alignment horizontal="center" vertical="center"/>
    </xf>
    <xf numFmtId="4" fontId="18" fillId="0" borderId="30" xfId="0" applyNumberFormat="1" applyFont="1" applyFill="1" applyBorder="1" applyAlignment="1">
      <alignment horizontal="right" vertical="center"/>
    </xf>
    <xf numFmtId="4" fontId="18" fillId="4"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1"/>
    </xf>
    <xf numFmtId="0" fontId="18" fillId="0" borderId="30" xfId="0" applyFont="1" applyFill="1" applyBorder="1" applyAlignment="1">
      <alignment horizontal="left" vertical="center" wrapText="1"/>
    </xf>
    <xf numFmtId="4" fontId="18" fillId="4" borderId="30" xfId="3" applyNumberFormat="1" applyFont="1" applyFill="1" applyBorder="1" applyAlignment="1">
      <alignment horizontal="right" vertical="center"/>
    </xf>
    <xf numFmtId="0" fontId="36" fillId="0" borderId="30" xfId="0" applyFont="1" applyBorder="1" applyAlignment="1">
      <alignment horizontal="center"/>
    </xf>
    <xf numFmtId="0" fontId="18" fillId="0" borderId="30" xfId="0" applyNumberFormat="1" applyFont="1" applyFill="1" applyBorder="1" applyAlignment="1">
      <alignment horizontal="left" vertical="center" wrapText="1" indent="1"/>
    </xf>
    <xf numFmtId="4" fontId="18" fillId="0" borderId="30" xfId="0" applyNumberFormat="1" applyFont="1" applyBorder="1" applyAlignment="1">
      <alignment horizontal="right" vertical="center"/>
    </xf>
    <xf numFmtId="164" fontId="25" fillId="0" borderId="30" xfId="0" applyNumberFormat="1" applyFont="1" applyFill="1" applyBorder="1" applyAlignment="1">
      <alignment horizontal="center" vertical="center" wrapText="1"/>
    </xf>
    <xf numFmtId="4" fontId="34" fillId="4" borderId="30" xfId="0" applyNumberFormat="1" applyFont="1" applyFill="1" applyBorder="1" applyAlignment="1">
      <alignment horizontal="right" vertical="center"/>
    </xf>
    <xf numFmtId="164" fontId="18" fillId="0" borderId="30" xfId="0" applyNumberFormat="1" applyFont="1" applyFill="1" applyBorder="1" applyAlignment="1">
      <alignment horizontal="center" vertical="center" wrapText="1"/>
    </xf>
    <xf numFmtId="4" fontId="26" fillId="0"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2"/>
    </xf>
    <xf numFmtId="0" fontId="18" fillId="0" borderId="30" xfId="0" applyFont="1" applyFill="1" applyBorder="1" applyAlignment="1">
      <alignment horizontal="center" vertical="center" wrapText="1"/>
    </xf>
    <xf numFmtId="4" fontId="27" fillId="0" borderId="30" xfId="0" applyNumberFormat="1" applyFont="1" applyFill="1" applyBorder="1" applyAlignment="1">
      <alignment horizontal="right" vertical="center"/>
    </xf>
    <xf numFmtId="4" fontId="27" fillId="4" borderId="30" xfId="0" applyNumberFormat="1" applyFont="1" applyFill="1" applyBorder="1" applyAlignment="1">
      <alignment horizontal="right" vertical="center"/>
    </xf>
    <xf numFmtId="0" fontId="27" fillId="0" borderId="31" xfId="0" applyFont="1" applyFill="1" applyBorder="1" applyAlignment="1">
      <alignment horizontal="center" vertical="center" wrapText="1"/>
    </xf>
    <xf numFmtId="0" fontId="23" fillId="0" borderId="30" xfId="0" applyFont="1" applyFill="1" applyBorder="1" applyAlignment="1">
      <alignment horizontal="left" vertical="center" wrapText="1" indent="1"/>
    </xf>
    <xf numFmtId="0" fontId="37" fillId="0" borderId="0" xfId="0" applyFont="1" applyFill="1" applyAlignment="1">
      <alignment vertical="center" wrapText="1"/>
    </xf>
    <xf numFmtId="0" fontId="23" fillId="0" borderId="0" xfId="0" applyFont="1" applyFill="1"/>
    <xf numFmtId="4" fontId="23" fillId="0" borderId="0" xfId="0" applyNumberFormat="1" applyFont="1" applyFill="1"/>
    <xf numFmtId="0" fontId="23" fillId="0" borderId="30" xfId="0" applyFont="1" applyFill="1" applyBorder="1" applyAlignment="1">
      <alignment horizontal="left" vertical="center" wrapText="1"/>
    </xf>
    <xf numFmtId="4" fontId="21" fillId="0" borderId="0" xfId="0" applyNumberFormat="1" applyFont="1" applyFill="1" applyAlignment="1">
      <alignment vertical="center" wrapText="1"/>
    </xf>
    <xf numFmtId="4" fontId="25" fillId="4" borderId="30" xfId="0" applyNumberFormat="1" applyFont="1" applyFill="1" applyBorder="1" applyAlignment="1">
      <alignment horizontal="right" vertical="center"/>
    </xf>
    <xf numFmtId="4" fontId="35" fillId="4" borderId="0" xfId="0" applyNumberFormat="1" applyFont="1" applyFill="1"/>
    <xf numFmtId="0" fontId="35" fillId="4" borderId="0" xfId="0" applyFont="1" applyFill="1"/>
    <xf numFmtId="0" fontId="35" fillId="4" borderId="0" xfId="0" applyFont="1" applyFill="1" applyAlignment="1">
      <alignment horizontal="center" vertical="center"/>
    </xf>
    <xf numFmtId="0" fontId="31" fillId="4" borderId="0" xfId="0" applyFont="1" applyFill="1" applyAlignment="1">
      <alignment vertical="center" wrapText="1"/>
    </xf>
    <xf numFmtId="0" fontId="18" fillId="5" borderId="2" xfId="0" applyFont="1" applyFill="1" applyBorder="1" applyAlignment="1">
      <alignment horizontal="left" vertical="center" wrapText="1" indent="1"/>
    </xf>
    <xf numFmtId="164" fontId="18" fillId="5" borderId="2" xfId="0" applyNumberFormat="1" applyFont="1" applyFill="1" applyBorder="1" applyAlignment="1">
      <alignment horizontal="center" vertical="center" wrapText="1"/>
    </xf>
    <xf numFmtId="0" fontId="18" fillId="0" borderId="30" xfId="0" applyFont="1" applyFill="1" applyBorder="1" applyAlignment="1">
      <alignment horizontal="center" vertical="center" wrapText="1"/>
    </xf>
    <xf numFmtId="0" fontId="30" fillId="4" borderId="0" xfId="0" applyFont="1" applyFill="1" applyAlignment="1">
      <alignment horizontal="left" vertical="center" wrapText="1" indent="3"/>
    </xf>
    <xf numFmtId="0" fontId="22" fillId="4" borderId="3" xfId="0" applyFont="1" applyFill="1" applyBorder="1" applyAlignment="1">
      <alignment horizontal="center" vertical="center"/>
    </xf>
    <xf numFmtId="0" fontId="23" fillId="4" borderId="30" xfId="0" applyFont="1" applyFill="1" applyBorder="1" applyAlignment="1">
      <alignment vertical="center" wrapText="1"/>
    </xf>
    <xf numFmtId="0" fontId="18" fillId="4" borderId="30" xfId="0" applyFont="1" applyFill="1" applyBorder="1" applyAlignment="1">
      <alignment vertical="center" wrapText="1"/>
    </xf>
    <xf numFmtId="0" fontId="18" fillId="4" borderId="30" xfId="0" applyFont="1" applyFill="1" applyBorder="1" applyAlignment="1">
      <alignment horizontal="left" vertical="center" wrapText="1" indent="1"/>
    </xf>
    <xf numFmtId="0" fontId="18" fillId="4" borderId="30" xfId="0" applyFont="1" applyFill="1" applyBorder="1" applyAlignment="1">
      <alignment horizontal="left" vertical="center" wrapText="1"/>
    </xf>
    <xf numFmtId="0" fontId="18" fillId="4" borderId="30" xfId="0" applyNumberFormat="1" applyFont="1" applyFill="1" applyBorder="1" applyAlignment="1">
      <alignment horizontal="left" vertical="center" wrapText="1" indent="1"/>
    </xf>
    <xf numFmtId="0" fontId="23" fillId="4" borderId="30" xfId="0" applyFont="1" applyFill="1" applyBorder="1" applyAlignment="1">
      <alignment horizontal="left" vertical="center" wrapText="1" indent="1"/>
    </xf>
    <xf numFmtId="0" fontId="18" fillId="4" borderId="30" xfId="0" applyFont="1" applyFill="1" applyBorder="1" applyAlignment="1">
      <alignment horizontal="left" vertical="center" wrapText="1" indent="2"/>
    </xf>
    <xf numFmtId="0" fontId="23" fillId="4" borderId="30" xfId="0" applyFont="1" applyFill="1" applyBorder="1" applyAlignment="1">
      <alignment horizontal="left" vertical="center" wrapText="1"/>
    </xf>
    <xf numFmtId="0" fontId="18" fillId="4" borderId="0" xfId="0" applyFont="1" applyFill="1"/>
    <xf numFmtId="0" fontId="35" fillId="0" borderId="0" xfId="0" applyFont="1" applyFill="1" applyAlignment="1">
      <alignment horizontal="center" vertical="center"/>
    </xf>
    <xf numFmtId="0" fontId="35" fillId="0" borderId="0" xfId="0" applyFont="1" applyFill="1"/>
    <xf numFmtId="0" fontId="18" fillId="0" borderId="30" xfId="0" applyFont="1" applyFill="1" applyBorder="1" applyAlignment="1">
      <alignment horizontal="center" vertical="center" wrapText="1"/>
    </xf>
    <xf numFmtId="0" fontId="18" fillId="4" borderId="30" xfId="0" applyNumberFormat="1" applyFont="1" applyFill="1" applyBorder="1" applyAlignment="1">
      <alignment horizontal="left" vertical="center" wrapText="1" indent="2"/>
    </xf>
    <xf numFmtId="0" fontId="21" fillId="4" borderId="0" xfId="0" applyFont="1" applyFill="1" applyAlignment="1">
      <alignment vertical="center" wrapText="1"/>
    </xf>
    <xf numFmtId="0" fontId="18" fillId="4" borderId="2" xfId="0" applyFont="1" applyFill="1" applyBorder="1" applyAlignment="1">
      <alignment horizontal="left" vertical="center" wrapText="1" indent="2"/>
    </xf>
    <xf numFmtId="164" fontId="18" fillId="4" borderId="13" xfId="0" applyNumberFormat="1" applyFont="1" applyFill="1" applyBorder="1" applyAlignment="1">
      <alignment horizontal="center" vertical="center" wrapText="1"/>
    </xf>
    <xf numFmtId="0" fontId="18" fillId="0" borderId="30" xfId="0" applyFont="1" applyFill="1" applyBorder="1" applyAlignment="1">
      <alignment horizontal="center" vertical="center" wrapText="1"/>
    </xf>
    <xf numFmtId="0" fontId="0" fillId="8" borderId="30" xfId="0" applyFill="1" applyBorder="1" applyAlignment="1">
      <alignment horizontal="center" vertical="center" wrapText="1"/>
    </xf>
    <xf numFmtId="4" fontId="34" fillId="0" borderId="30" xfId="0" applyNumberFormat="1" applyFont="1" applyFill="1" applyBorder="1" applyAlignment="1">
      <alignment horizontal="right" vertical="center"/>
    </xf>
    <xf numFmtId="0" fontId="26" fillId="0" borderId="4" xfId="0" applyFont="1" applyFill="1" applyBorder="1" applyAlignment="1">
      <alignment horizontal="center" vertical="center" wrapText="1"/>
    </xf>
    <xf numFmtId="49" fontId="34" fillId="4" borderId="30" xfId="0" applyNumberFormat="1" applyFont="1" applyFill="1" applyBorder="1" applyAlignment="1">
      <alignment horizontal="center" vertical="center"/>
    </xf>
    <xf numFmtId="49" fontId="26" fillId="0" borderId="30" xfId="0" applyNumberFormat="1" applyFont="1" applyFill="1" applyBorder="1" applyAlignment="1">
      <alignment horizontal="center" vertical="center"/>
    </xf>
    <xf numFmtId="0" fontId="38" fillId="0" borderId="30" xfId="0" applyFont="1" applyBorder="1" applyAlignment="1">
      <alignment horizontal="center"/>
    </xf>
    <xf numFmtId="164" fontId="34" fillId="0" borderId="30" xfId="0" applyNumberFormat="1" applyFont="1" applyFill="1" applyBorder="1" applyAlignment="1">
      <alignment horizontal="center" vertical="center" wrapText="1"/>
    </xf>
    <xf numFmtId="164" fontId="26" fillId="0" borderId="30" xfId="0" applyNumberFormat="1" applyFont="1" applyFill="1" applyBorder="1" applyAlignment="1">
      <alignment horizontal="center" vertical="center" wrapText="1"/>
    </xf>
    <xf numFmtId="0" fontId="26" fillId="0" borderId="30" xfId="0" applyFont="1" applyFill="1" applyBorder="1" applyAlignment="1">
      <alignment horizontal="center" vertical="center" wrapText="1"/>
    </xf>
    <xf numFmtId="164" fontId="26" fillId="4" borderId="30" xfId="0" applyNumberFormat="1" applyFont="1" applyFill="1" applyBorder="1" applyAlignment="1">
      <alignment horizontal="center" vertical="center" wrapText="1"/>
    </xf>
    <xf numFmtId="0" fontId="30" fillId="0" borderId="0" xfId="0" applyFont="1" applyFill="1" applyAlignment="1">
      <alignment horizontal="center" vertical="center"/>
    </xf>
    <xf numFmtId="0" fontId="30" fillId="4" borderId="0" xfId="0" applyFont="1" applyFill="1" applyAlignment="1">
      <alignment horizontal="center" vertical="center"/>
    </xf>
    <xf numFmtId="0" fontId="26" fillId="0" borderId="0" xfId="0" applyFont="1" applyFill="1" applyAlignment="1">
      <alignment horizontal="center" vertical="center"/>
    </xf>
    <xf numFmtId="0" fontId="18" fillId="4" borderId="30" xfId="0" applyNumberFormat="1" applyFont="1" applyFill="1" applyBorder="1" applyAlignment="1">
      <alignment horizontal="left" vertical="top" wrapText="1" indent="2"/>
    </xf>
    <xf numFmtId="0" fontId="18" fillId="4" borderId="30" xfId="0" applyFont="1" applyFill="1" applyBorder="1" applyAlignment="1">
      <alignment horizontal="left" vertical="top" wrapText="1" indent="2"/>
    </xf>
    <xf numFmtId="4" fontId="26" fillId="4" borderId="0" xfId="0" applyNumberFormat="1" applyFont="1" applyFill="1" applyAlignment="1"/>
    <xf numFmtId="0" fontId="27" fillId="4" borderId="31" xfId="0" applyFont="1" applyFill="1" applyBorder="1" applyAlignment="1">
      <alignment horizontal="center" vertical="center" wrapText="1"/>
    </xf>
    <xf numFmtId="0" fontId="22" fillId="4" borderId="3" xfId="0" applyFont="1" applyFill="1" applyBorder="1" applyAlignment="1">
      <alignment horizontal="center" vertical="center" wrapText="1"/>
    </xf>
    <xf numFmtId="4" fontId="26" fillId="4" borderId="30" xfId="0" applyNumberFormat="1" applyFont="1" applyFill="1" applyBorder="1" applyAlignment="1">
      <alignment horizontal="right" vertical="center"/>
    </xf>
    <xf numFmtId="4" fontId="25" fillId="4" borderId="30" xfId="0" applyNumberFormat="1" applyFont="1" applyFill="1" applyBorder="1" applyAlignment="1">
      <alignment horizontal="center" vertical="center"/>
    </xf>
    <xf numFmtId="4" fontId="25" fillId="4" borderId="7" xfId="0" applyNumberFormat="1" applyFont="1" applyFill="1" applyBorder="1" applyAlignment="1">
      <alignment horizontal="center" vertical="center"/>
    </xf>
    <xf numFmtId="0" fontId="18" fillId="0" borderId="30"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0" fillId="4" borderId="30" xfId="0" applyFill="1"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4" fontId="18" fillId="4" borderId="0" xfId="0" applyNumberFormat="1" applyFont="1" applyFill="1"/>
    <xf numFmtId="4" fontId="18" fillId="4" borderId="0" xfId="0" applyNumberFormat="1" applyFont="1" applyFill="1" applyAlignment="1"/>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Fill="1" applyAlignment="1"/>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Alignment="1">
      <alignment horizontal="right" vertical="center" wrapText="1"/>
    </xf>
    <xf numFmtId="0" fontId="18" fillId="0" borderId="30" xfId="0" applyFont="1" applyFill="1" applyBorder="1" applyAlignment="1">
      <alignment horizontal="center" vertical="center" wrapText="1"/>
    </xf>
    <xf numFmtId="0" fontId="0" fillId="0" borderId="30" xfId="0" applyBorder="1" applyAlignment="1">
      <alignment horizontal="center" vertical="center" wrapText="1"/>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8" fillId="8" borderId="30" xfId="0" applyFont="1" applyFill="1" applyBorder="1" applyAlignment="1">
      <alignment horizontal="center" vertical="center" wrapText="1"/>
    </xf>
    <xf numFmtId="0" fontId="0" fillId="8" borderId="30" xfId="0" applyFill="1" applyBorder="1" applyAlignment="1">
      <alignment horizontal="center" vertical="center" wrapText="1"/>
    </xf>
    <xf numFmtId="0" fontId="18" fillId="9" borderId="30" xfId="0" applyFont="1" applyFill="1" applyBorder="1" applyAlignment="1">
      <alignment horizontal="center" vertical="center" wrapText="1"/>
    </xf>
    <xf numFmtId="0" fontId="0" fillId="9" borderId="30" xfId="0" applyFill="1" applyBorder="1" applyAlignment="1">
      <alignment horizontal="center" vertical="center" wrapText="1"/>
    </xf>
    <xf numFmtId="0" fontId="0" fillId="0" borderId="0" xfId="0" applyAlignment="1"/>
    <xf numFmtId="0" fontId="18" fillId="0" borderId="0" xfId="0" applyFont="1" applyFill="1" applyAlignment="1">
      <alignment horizontal="left" vertical="center" wrapText="1"/>
    </xf>
    <xf numFmtId="0" fontId="0" fillId="0" borderId="0" xfId="0" applyAlignment="1">
      <alignment horizontal="left"/>
    </xf>
    <xf numFmtId="0" fontId="23" fillId="0" borderId="0" xfId="0" applyFont="1" applyFill="1" applyAlignment="1">
      <alignment horizontal="center" vertical="center" wrapText="1"/>
    </xf>
    <xf numFmtId="0" fontId="23" fillId="0" borderId="0" xfId="0" applyFont="1" applyFill="1" applyAlignment="1"/>
    <xf numFmtId="0" fontId="0" fillId="0" borderId="0" xfId="0" applyFont="1" applyAlignment="1"/>
    <xf numFmtId="0" fontId="18" fillId="7" borderId="4" xfId="0" applyFont="1" applyFill="1" applyBorder="1" applyAlignment="1">
      <alignment horizontal="center" vertical="center" wrapText="1"/>
    </xf>
    <xf numFmtId="0" fontId="0" fillId="7" borderId="8" xfId="0"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20" fillId="4" borderId="0" xfId="0" applyFont="1" applyFill="1" applyAlignment="1">
      <alignment horizontal="left"/>
    </xf>
    <xf numFmtId="0" fontId="18" fillId="4" borderId="0" xfId="0" applyFont="1" applyFill="1" applyAlignment="1">
      <alignment horizontal="left" vertical="center" wrapText="1"/>
    </xf>
    <xf numFmtId="0" fontId="0" fillId="0" borderId="0" xfId="0" applyAlignment="1">
      <alignment wrapText="1"/>
    </xf>
    <xf numFmtId="4" fontId="18" fillId="4" borderId="0" xfId="0" applyNumberFormat="1" applyFont="1" applyFill="1" applyAlignment="1"/>
    <xf numFmtId="0" fontId="18" fillId="4" borderId="30" xfId="0" applyFont="1" applyFill="1" applyBorder="1" applyAlignment="1">
      <alignment horizontal="center" vertical="center" wrapText="1"/>
    </xf>
    <xf numFmtId="0" fontId="0" fillId="4" borderId="30" xfId="0" applyFill="1" applyBorder="1" applyAlignment="1">
      <alignment horizontal="center" vertical="center" wrapText="1"/>
    </xf>
    <xf numFmtId="0" fontId="20" fillId="4" borderId="0" xfId="0" applyFont="1" applyFill="1" applyAlignment="1">
      <alignment horizontal="center" vertical="center"/>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52" t="s">
        <v>336</v>
      </c>
      <c r="B8" s="352"/>
      <c r="C8" s="353"/>
      <c r="D8" s="353"/>
      <c r="E8" s="353"/>
      <c r="F8" s="353"/>
      <c r="G8" s="353"/>
      <c r="H8" s="353"/>
      <c r="I8" s="353"/>
      <c r="J8" s="353"/>
      <c r="K8" s="128"/>
      <c r="L8" s="128"/>
    </row>
    <row r="9" spans="1:12" ht="12" customHeight="1">
      <c r="A9" s="3"/>
      <c r="B9" s="5"/>
      <c r="C9" s="5"/>
      <c r="D9" s="5"/>
      <c r="E9" s="5"/>
      <c r="F9" s="5"/>
      <c r="G9" s="5"/>
      <c r="H9" s="5"/>
      <c r="I9" s="5"/>
      <c r="J9" s="5"/>
      <c r="K9" s="5"/>
      <c r="L9" s="11"/>
    </row>
    <row r="10" spans="1:12" ht="30" customHeight="1">
      <c r="A10" s="354" t="s">
        <v>50</v>
      </c>
      <c r="B10" s="356" t="s">
        <v>51</v>
      </c>
      <c r="C10" s="358" t="s">
        <v>337</v>
      </c>
      <c r="D10" s="359"/>
      <c r="E10" s="360"/>
      <c r="F10" s="358" t="s">
        <v>290</v>
      </c>
      <c r="G10" s="359"/>
      <c r="H10" s="360"/>
      <c r="I10" s="361" t="s">
        <v>338</v>
      </c>
      <c r="J10" s="362"/>
      <c r="K10" s="363"/>
      <c r="L10" s="11"/>
    </row>
    <row r="11" spans="1:12" ht="22.5" customHeight="1">
      <c r="A11" s="355"/>
      <c r="B11" s="357"/>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52" t="s">
        <v>292</v>
      </c>
      <c r="B8" s="352"/>
      <c r="C8" s="353"/>
      <c r="D8" s="353"/>
      <c r="E8" s="353"/>
      <c r="F8" s="353"/>
      <c r="G8" s="353"/>
      <c r="H8" s="353"/>
      <c r="I8" s="353"/>
      <c r="J8" s="353"/>
      <c r="K8" s="19"/>
      <c r="L8" s="19"/>
    </row>
    <row r="9" spans="1:12" ht="12" customHeight="1">
      <c r="A9" s="3"/>
      <c r="B9" s="5"/>
      <c r="C9" s="5"/>
      <c r="D9" s="5"/>
      <c r="E9" s="5"/>
      <c r="F9" s="5"/>
      <c r="G9" s="5"/>
      <c r="H9" s="5"/>
      <c r="I9" s="5"/>
      <c r="J9" s="5"/>
      <c r="K9" s="5"/>
      <c r="L9" s="11"/>
    </row>
    <row r="10" spans="1:12" ht="20.25" customHeight="1">
      <c r="A10" s="354" t="s">
        <v>50</v>
      </c>
      <c r="B10" s="356" t="s">
        <v>51</v>
      </c>
      <c r="C10" s="358" t="s">
        <v>289</v>
      </c>
      <c r="D10" s="359"/>
      <c r="E10" s="360"/>
      <c r="F10" s="358" t="s">
        <v>290</v>
      </c>
      <c r="G10" s="359"/>
      <c r="H10" s="360"/>
      <c r="I10" s="361" t="s">
        <v>291</v>
      </c>
      <c r="J10" s="362"/>
      <c r="K10" s="363"/>
      <c r="L10" s="11"/>
    </row>
    <row r="11" spans="1:12" ht="22.5" customHeight="1">
      <c r="A11" s="355"/>
      <c r="B11" s="357"/>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J98"/>
  <sheetViews>
    <sheetView zoomScaleSheetLayoutView="100" workbookViewId="0">
      <pane xSplit="1" ySplit="11" topLeftCell="B87" activePane="bottomRight" state="frozen"/>
      <selection pane="topRight" activeCell="B1" sqref="B1"/>
      <selection pane="bottomLeft" activeCell="A14" sqref="A14"/>
      <selection pane="bottomRight" activeCell="A86" sqref="A86"/>
    </sheetView>
  </sheetViews>
  <sheetFormatPr defaultColWidth="9.140625" defaultRowHeight="12.75"/>
  <cols>
    <col min="1" max="1" width="47" style="183" customWidth="1"/>
    <col min="2" max="2" width="22.85546875" style="184" customWidth="1"/>
    <col min="3" max="5" width="15.85546875" style="183" customWidth="1"/>
    <col min="6" max="6" width="2.28515625" style="186" customWidth="1"/>
    <col min="7" max="7" width="9.140625" style="183"/>
    <col min="8" max="8" width="17.5703125" style="183" customWidth="1"/>
    <col min="9" max="9" width="16.28515625" style="183" customWidth="1"/>
    <col min="10" max="10" width="17.28515625" style="183" customWidth="1"/>
    <col min="11" max="16384" width="9.140625" style="183"/>
  </cols>
  <sheetData>
    <row r="1" spans="1:8" ht="21" customHeight="1">
      <c r="D1" s="364" t="s">
        <v>409</v>
      </c>
      <c r="E1" s="364"/>
    </row>
    <row r="2" spans="1:8" ht="41.25" customHeight="1">
      <c r="C2" s="372" t="s">
        <v>410</v>
      </c>
      <c r="D2" s="372"/>
      <c r="E2" s="372"/>
    </row>
    <row r="3" spans="1:8" ht="47.25" customHeight="1">
      <c r="A3" s="365" t="s">
        <v>411</v>
      </c>
      <c r="B3" s="365"/>
      <c r="C3" s="366"/>
      <c r="D3" s="366"/>
      <c r="E3" s="366"/>
    </row>
    <row r="4" spans="1:8" s="226" customFormat="1" ht="11.25" hidden="1" customHeight="1">
      <c r="A4" s="233" t="s">
        <v>354</v>
      </c>
      <c r="B4" s="234"/>
      <c r="C4" s="235">
        <v>419542818</v>
      </c>
      <c r="D4" s="235">
        <v>450639017</v>
      </c>
      <c r="E4" s="235">
        <v>483059134</v>
      </c>
      <c r="F4" s="227"/>
    </row>
    <row r="5" spans="1:8" s="226" customFormat="1" ht="11.25" hidden="1" customHeight="1">
      <c r="A5" s="233" t="s">
        <v>356</v>
      </c>
      <c r="B5" s="234"/>
      <c r="C5" s="235">
        <v>27653606</v>
      </c>
      <c r="D5" s="235">
        <v>27327700</v>
      </c>
      <c r="E5" s="235">
        <v>26740700</v>
      </c>
      <c r="F5" s="227"/>
    </row>
    <row r="6" spans="1:8">
      <c r="A6" s="367" t="s">
        <v>50</v>
      </c>
      <c r="B6" s="367" t="s">
        <v>51</v>
      </c>
      <c r="C6" s="369" t="s">
        <v>343</v>
      </c>
      <c r="D6" s="370"/>
      <c r="E6" s="371"/>
    </row>
    <row r="7" spans="1:8" ht="16.5" customHeight="1">
      <c r="A7" s="368"/>
      <c r="B7" s="368"/>
      <c r="C7" s="236" t="s">
        <v>341</v>
      </c>
      <c r="D7" s="237" t="s">
        <v>342</v>
      </c>
      <c r="E7" s="238" t="s">
        <v>360</v>
      </c>
    </row>
    <row r="8" spans="1:8" ht="11.25" customHeight="1">
      <c r="A8" s="187">
        <v>1</v>
      </c>
      <c r="B8" s="188">
        <v>2</v>
      </c>
      <c r="C8" s="239">
        <v>3</v>
      </c>
      <c r="D8" s="240">
        <v>4</v>
      </c>
      <c r="E8" s="241">
        <v>5</v>
      </c>
    </row>
    <row r="9" spans="1:8" s="186" customFormat="1" ht="19.5" customHeight="1">
      <c r="A9" s="189" t="s">
        <v>59</v>
      </c>
      <c r="B9" s="202" t="s">
        <v>22</v>
      </c>
      <c r="C9" s="242">
        <v>447196424</v>
      </c>
      <c r="D9" s="243">
        <v>477966717</v>
      </c>
      <c r="E9" s="244">
        <v>509799834</v>
      </c>
    </row>
    <row r="10" spans="1:8" s="186" customFormat="1" ht="11.25" customHeight="1">
      <c r="A10" s="189"/>
      <c r="B10" s="190"/>
      <c r="C10" s="245"/>
      <c r="D10" s="246"/>
      <c r="E10" s="247"/>
    </row>
    <row r="11" spans="1:8" s="186" customFormat="1">
      <c r="A11" s="191" t="s">
        <v>18</v>
      </c>
      <c r="B11" s="192" t="s">
        <v>23</v>
      </c>
      <c r="C11" s="205">
        <v>318134000</v>
      </c>
      <c r="D11" s="203">
        <v>345270830</v>
      </c>
      <c r="E11" s="204">
        <v>374722432</v>
      </c>
      <c r="H11" s="295"/>
    </row>
    <row r="12" spans="1:8" s="186" customFormat="1">
      <c r="A12" s="193" t="s">
        <v>1</v>
      </c>
      <c r="B12" s="192" t="s">
        <v>25</v>
      </c>
      <c r="C12" s="205">
        <v>318134000</v>
      </c>
      <c r="D12" s="203">
        <v>345270830</v>
      </c>
      <c r="E12" s="204">
        <v>374722432</v>
      </c>
    </row>
    <row r="13" spans="1:8" s="186" customFormat="1" ht="7.5" customHeight="1">
      <c r="A13" s="193"/>
      <c r="B13" s="192"/>
      <c r="C13" s="248"/>
      <c r="D13" s="249"/>
      <c r="E13" s="250"/>
    </row>
    <row r="14" spans="1:8" s="186" customFormat="1" ht="38.25">
      <c r="A14" s="194" t="s">
        <v>9</v>
      </c>
      <c r="B14" s="192" t="s">
        <v>26</v>
      </c>
      <c r="C14" s="205">
        <v>34823020</v>
      </c>
      <c r="D14" s="203">
        <v>37455011</v>
      </c>
      <c r="E14" s="204">
        <v>39247926</v>
      </c>
    </row>
    <row r="15" spans="1:8" s="186" customFormat="1" ht="29.25" customHeight="1">
      <c r="A15" s="193" t="s">
        <v>10</v>
      </c>
      <c r="B15" s="192" t="s">
        <v>27</v>
      </c>
      <c r="C15" s="205">
        <v>34823020</v>
      </c>
      <c r="D15" s="203">
        <v>37455011</v>
      </c>
      <c r="E15" s="204">
        <v>39247926</v>
      </c>
    </row>
    <row r="16" spans="1:8" s="186" customFormat="1" ht="10.5" customHeight="1">
      <c r="A16" s="193"/>
      <c r="B16" s="192"/>
      <c r="C16" s="248"/>
      <c r="D16" s="249"/>
      <c r="E16" s="250"/>
    </row>
    <row r="17" spans="1:5">
      <c r="A17" s="194" t="s">
        <v>2</v>
      </c>
      <c r="B17" s="192" t="s">
        <v>28</v>
      </c>
      <c r="C17" s="205">
        <v>21263000</v>
      </c>
      <c r="D17" s="206">
        <v>22307014</v>
      </c>
      <c r="E17" s="207">
        <v>23226062</v>
      </c>
    </row>
    <row r="18" spans="1:5" ht="25.5">
      <c r="A18" s="193" t="s">
        <v>58</v>
      </c>
      <c r="B18" s="192" t="s">
        <v>29</v>
      </c>
      <c r="C18" s="205">
        <v>16657000</v>
      </c>
      <c r="D18" s="206">
        <v>17474859</v>
      </c>
      <c r="E18" s="207">
        <v>18194823</v>
      </c>
    </row>
    <row r="19" spans="1:5">
      <c r="A19" s="193" t="s">
        <v>344</v>
      </c>
      <c r="B19" s="192" t="s">
        <v>345</v>
      </c>
      <c r="C19" s="205">
        <v>6000</v>
      </c>
      <c r="D19" s="206">
        <v>6295</v>
      </c>
      <c r="E19" s="207">
        <v>6554</v>
      </c>
    </row>
    <row r="20" spans="1:5" ht="15" customHeight="1">
      <c r="A20" s="193" t="s">
        <v>346</v>
      </c>
      <c r="B20" s="192" t="s">
        <v>347</v>
      </c>
      <c r="C20" s="205">
        <v>4600000</v>
      </c>
      <c r="D20" s="206">
        <v>4825860</v>
      </c>
      <c r="E20" s="207">
        <v>5024685</v>
      </c>
    </row>
    <row r="21" spans="1:5" ht="9" customHeight="1">
      <c r="A21" s="193"/>
      <c r="B21" s="192"/>
      <c r="C21" s="205"/>
      <c r="D21" s="249"/>
      <c r="E21" s="250"/>
    </row>
    <row r="22" spans="1:5">
      <c r="A22" s="194" t="s">
        <v>3</v>
      </c>
      <c r="B22" s="192" t="s">
        <v>30</v>
      </c>
      <c r="C22" s="205">
        <v>40255798</v>
      </c>
      <c r="D22" s="222">
        <v>40317162</v>
      </c>
      <c r="E22" s="223">
        <v>40378714</v>
      </c>
    </row>
    <row r="23" spans="1:5">
      <c r="A23" s="193" t="s">
        <v>355</v>
      </c>
      <c r="B23" s="192" t="s">
        <v>357</v>
      </c>
      <c r="C23" s="205">
        <v>7310000</v>
      </c>
      <c r="D23" s="222">
        <v>7310000</v>
      </c>
      <c r="E23" s="223">
        <v>7310000</v>
      </c>
    </row>
    <row r="24" spans="1:5">
      <c r="A24" s="193" t="s">
        <v>6</v>
      </c>
      <c r="B24" s="231" t="s">
        <v>32</v>
      </c>
      <c r="C24" s="205">
        <v>19794498</v>
      </c>
      <c r="D24" s="222">
        <v>19855862</v>
      </c>
      <c r="E24" s="223">
        <v>19917414</v>
      </c>
    </row>
    <row r="25" spans="1:5">
      <c r="A25" s="193" t="s">
        <v>359</v>
      </c>
      <c r="B25" s="192" t="s">
        <v>358</v>
      </c>
      <c r="C25" s="205">
        <v>13151300</v>
      </c>
      <c r="D25" s="222">
        <v>13151300</v>
      </c>
      <c r="E25" s="223">
        <v>13151300</v>
      </c>
    </row>
    <row r="26" spans="1:5" ht="9" customHeight="1">
      <c r="A26" s="193"/>
      <c r="B26" s="192"/>
      <c r="C26" s="221"/>
      <c r="D26" s="249"/>
      <c r="E26" s="250"/>
    </row>
    <row r="27" spans="1:5">
      <c r="A27" s="194" t="s">
        <v>56</v>
      </c>
      <c r="B27" s="192" t="s">
        <v>37</v>
      </c>
      <c r="C27" s="205">
        <v>5067000</v>
      </c>
      <c r="D27" s="206">
        <v>5289000</v>
      </c>
      <c r="E27" s="207">
        <v>5484000</v>
      </c>
    </row>
    <row r="28" spans="1:5" ht="38.25">
      <c r="A28" s="193" t="s">
        <v>348</v>
      </c>
      <c r="B28" s="192" t="s">
        <v>349</v>
      </c>
      <c r="C28" s="205">
        <v>3800000</v>
      </c>
      <c r="D28" s="206">
        <v>3966000</v>
      </c>
      <c r="E28" s="207">
        <v>4112000</v>
      </c>
    </row>
    <row r="29" spans="1:5" ht="50.25" customHeight="1">
      <c r="A29" s="193" t="s">
        <v>361</v>
      </c>
      <c r="B29" s="192" t="s">
        <v>362</v>
      </c>
      <c r="C29" s="205">
        <v>130000</v>
      </c>
      <c r="D29" s="206">
        <v>136000</v>
      </c>
      <c r="E29" s="207">
        <v>141000</v>
      </c>
    </row>
    <row r="30" spans="1:5" ht="38.25">
      <c r="A30" s="193" t="s">
        <v>17</v>
      </c>
      <c r="B30" s="195" t="s">
        <v>38</v>
      </c>
      <c r="C30" s="208">
        <v>1137000</v>
      </c>
      <c r="D30" s="206">
        <v>1187000</v>
      </c>
      <c r="E30" s="207">
        <v>1231000</v>
      </c>
    </row>
    <row r="31" spans="1:5" ht="15">
      <c r="A31" s="193"/>
      <c r="B31" s="192"/>
      <c r="C31" s="221"/>
      <c r="D31" s="249"/>
      <c r="E31" s="250"/>
    </row>
    <row r="32" spans="1:5" ht="38.25">
      <c r="A32" s="191" t="s">
        <v>13</v>
      </c>
      <c r="B32" s="192" t="s">
        <v>39</v>
      </c>
      <c r="C32" s="205">
        <v>22617906</v>
      </c>
      <c r="D32" s="206">
        <v>22424900</v>
      </c>
      <c r="E32" s="207">
        <v>22424900</v>
      </c>
    </row>
    <row r="33" spans="1:6" ht="89.25">
      <c r="A33" s="193" t="s">
        <v>60</v>
      </c>
      <c r="B33" s="192" t="s">
        <v>41</v>
      </c>
      <c r="C33" s="205">
        <v>12740606</v>
      </c>
      <c r="D33" s="206">
        <v>12547600</v>
      </c>
      <c r="E33" s="207">
        <v>12547600</v>
      </c>
    </row>
    <row r="34" spans="1:6" ht="37.5" customHeight="1">
      <c r="A34" s="198" t="s">
        <v>80</v>
      </c>
      <c r="B34" s="192" t="s">
        <v>77</v>
      </c>
      <c r="C34" s="205">
        <v>9877300</v>
      </c>
      <c r="D34" s="232">
        <v>9877300</v>
      </c>
      <c r="E34" s="207">
        <v>9877300</v>
      </c>
    </row>
    <row r="35" spans="1:6">
      <c r="A35" s="198"/>
      <c r="B35" s="192"/>
      <c r="C35" s="205"/>
      <c r="D35" s="249"/>
      <c r="E35" s="250"/>
      <c r="F35" s="196"/>
    </row>
    <row r="36" spans="1:6" ht="25.5">
      <c r="A36" s="194" t="s">
        <v>19</v>
      </c>
      <c r="B36" s="192" t="s">
        <v>43</v>
      </c>
      <c r="C36" s="205">
        <v>388800</v>
      </c>
      <c r="D36" s="206">
        <v>388800</v>
      </c>
      <c r="E36" s="207">
        <v>388800</v>
      </c>
      <c r="F36" s="197"/>
    </row>
    <row r="37" spans="1:6" ht="12.75" customHeight="1">
      <c r="A37" s="193"/>
      <c r="B37" s="192"/>
      <c r="C37" s="205"/>
      <c r="D37" s="206"/>
      <c r="E37" s="207"/>
      <c r="F37" s="197"/>
    </row>
    <row r="38" spans="1:6" s="185" customFormat="1" ht="37.5" customHeight="1">
      <c r="A38" s="194" t="s">
        <v>141</v>
      </c>
      <c r="B38" s="192" t="s">
        <v>46</v>
      </c>
      <c r="C38" s="205">
        <v>350000</v>
      </c>
      <c r="D38" s="206">
        <v>350000</v>
      </c>
      <c r="E38" s="207">
        <v>350000</v>
      </c>
      <c r="F38" s="186"/>
    </row>
    <row r="39" spans="1:6" s="185" customFormat="1">
      <c r="A39" s="193" t="s">
        <v>67</v>
      </c>
      <c r="B39" s="192" t="s">
        <v>70</v>
      </c>
      <c r="C39" s="205">
        <v>350000</v>
      </c>
      <c r="D39" s="206">
        <v>350000</v>
      </c>
      <c r="E39" s="207">
        <v>350000</v>
      </c>
      <c r="F39" s="186"/>
    </row>
    <row r="40" spans="1:6" s="185" customFormat="1">
      <c r="A40" s="193"/>
      <c r="B40" s="192"/>
      <c r="C40" s="205"/>
      <c r="D40" s="206"/>
      <c r="E40" s="207"/>
      <c r="F40" s="186"/>
    </row>
    <row r="41" spans="1:6" s="185" customFormat="1" ht="25.5">
      <c r="A41" s="194" t="s">
        <v>20</v>
      </c>
      <c r="B41" s="192" t="s">
        <v>47</v>
      </c>
      <c r="C41" s="205">
        <v>2296900</v>
      </c>
      <c r="D41" s="206">
        <v>2164000</v>
      </c>
      <c r="E41" s="207">
        <v>1577000</v>
      </c>
      <c r="F41" s="186"/>
    </row>
    <row r="42" spans="1:6" s="185" customFormat="1" ht="76.5">
      <c r="A42" s="193" t="s">
        <v>339</v>
      </c>
      <c r="B42" s="192" t="s">
        <v>340</v>
      </c>
      <c r="C42" s="205">
        <v>996900</v>
      </c>
      <c r="D42" s="206">
        <v>864000</v>
      </c>
      <c r="E42" s="207">
        <v>277000</v>
      </c>
      <c r="F42" s="196"/>
    </row>
    <row r="43" spans="1:6" s="185" customFormat="1" ht="16.5" customHeight="1">
      <c r="A43" s="193" t="s">
        <v>79</v>
      </c>
      <c r="B43" s="192" t="s">
        <v>55</v>
      </c>
      <c r="C43" s="205">
        <v>1300000</v>
      </c>
      <c r="D43" s="206">
        <v>1300000</v>
      </c>
      <c r="E43" s="207">
        <v>1300000</v>
      </c>
      <c r="F43" s="196"/>
    </row>
    <row r="44" spans="1:6" s="185" customFormat="1" ht="5.25" customHeight="1">
      <c r="A44" s="193"/>
      <c r="B44" s="192"/>
      <c r="C44" s="205"/>
      <c r="D44" s="249"/>
      <c r="E44" s="250"/>
      <c r="F44" s="186"/>
    </row>
    <row r="45" spans="1:6" s="185" customFormat="1">
      <c r="A45" s="194" t="s">
        <v>15</v>
      </c>
      <c r="B45" s="192" t="s">
        <v>350</v>
      </c>
      <c r="C45" s="205">
        <v>2000000</v>
      </c>
      <c r="D45" s="206">
        <v>2000000</v>
      </c>
      <c r="E45" s="207">
        <v>2000000</v>
      </c>
      <c r="F45" s="186"/>
    </row>
    <row r="46" spans="1:6" s="185" customFormat="1" ht="5.25" customHeight="1">
      <c r="A46" s="193"/>
      <c r="B46" s="192"/>
      <c r="C46" s="205"/>
      <c r="D46" s="206"/>
      <c r="E46" s="207"/>
      <c r="F46" s="186"/>
    </row>
    <row r="47" spans="1:6" s="185" customFormat="1">
      <c r="A47" s="194" t="s">
        <v>351</v>
      </c>
      <c r="B47" s="192" t="s">
        <v>352</v>
      </c>
      <c r="C47" s="205">
        <v>0</v>
      </c>
      <c r="D47" s="206">
        <v>0</v>
      </c>
      <c r="E47" s="207">
        <v>0</v>
      </c>
      <c r="F47" s="186"/>
    </row>
    <row r="48" spans="1:6" s="185" customFormat="1" ht="6.75" customHeight="1">
      <c r="A48" s="193"/>
      <c r="B48" s="192"/>
      <c r="C48" s="205"/>
      <c r="D48" s="206"/>
      <c r="E48" s="207"/>
      <c r="F48" s="186"/>
    </row>
    <row r="49" spans="1:10" s="185" customFormat="1">
      <c r="A49" s="189" t="s">
        <v>270</v>
      </c>
      <c r="B49" s="209" t="s">
        <v>271</v>
      </c>
      <c r="C49" s="254">
        <v>1390205085.8699999</v>
      </c>
      <c r="D49" s="251">
        <v>1240137787.5599999</v>
      </c>
      <c r="E49" s="252">
        <v>1245095207.4000001</v>
      </c>
      <c r="F49" s="186"/>
      <c r="H49" s="256"/>
    </row>
    <row r="50" spans="1:10" s="185" customFormat="1">
      <c r="A50" s="193"/>
      <c r="B50" s="210"/>
      <c r="C50" s="224"/>
      <c r="D50" s="217"/>
      <c r="E50" s="218"/>
      <c r="F50" s="186"/>
    </row>
    <row r="51" spans="1:10" s="185" customFormat="1" ht="38.25">
      <c r="A51" s="191" t="s">
        <v>65</v>
      </c>
      <c r="B51" s="211" t="s">
        <v>57</v>
      </c>
      <c r="C51" s="224">
        <v>1381125244.26</v>
      </c>
      <c r="D51" s="217">
        <v>1240137787.5599999</v>
      </c>
      <c r="E51" s="218">
        <v>1245095207.4000001</v>
      </c>
      <c r="F51" s="186"/>
      <c r="H51" s="256"/>
      <c r="I51" s="256"/>
      <c r="J51" s="256"/>
    </row>
    <row r="52" spans="1:10" s="186" customFormat="1" ht="25.5">
      <c r="A52" s="193" t="s">
        <v>75</v>
      </c>
      <c r="B52" s="212" t="s">
        <v>134</v>
      </c>
      <c r="C52" s="205">
        <v>41122395.399999999</v>
      </c>
      <c r="D52" s="203">
        <v>18316568</v>
      </c>
      <c r="E52" s="204">
        <v>0</v>
      </c>
    </row>
    <row r="53" spans="1:10" s="186" customFormat="1" ht="76.5">
      <c r="A53" s="200" t="s">
        <v>365</v>
      </c>
      <c r="B53" s="211" t="s">
        <v>366</v>
      </c>
      <c r="C53" s="205">
        <v>41122395.399999999</v>
      </c>
      <c r="D53" s="203">
        <v>18316568</v>
      </c>
      <c r="E53" s="204">
        <v>0</v>
      </c>
    </row>
    <row r="54" spans="1:10" s="186" customFormat="1" ht="9" customHeight="1">
      <c r="A54" s="199"/>
      <c r="B54" s="213"/>
      <c r="C54" s="205"/>
      <c r="D54" s="203"/>
      <c r="E54" s="204"/>
    </row>
    <row r="55" spans="1:10" s="186" customFormat="1" ht="25.5">
      <c r="A55" s="193" t="s">
        <v>71</v>
      </c>
      <c r="B55" s="211" t="s">
        <v>135</v>
      </c>
      <c r="C55" s="205">
        <v>380400647.46000004</v>
      </c>
      <c r="D55" s="203">
        <v>358855491.71000004</v>
      </c>
      <c r="E55" s="204">
        <v>357148443.24000001</v>
      </c>
    </row>
    <row r="56" spans="1:10" s="186" customFormat="1" ht="63.75">
      <c r="A56" s="200" t="s">
        <v>364</v>
      </c>
      <c r="B56" s="211" t="s">
        <v>367</v>
      </c>
      <c r="C56" s="205">
        <v>47022948</v>
      </c>
      <c r="D56" s="203">
        <v>15674316</v>
      </c>
      <c r="E56" s="204">
        <v>0</v>
      </c>
    </row>
    <row r="57" spans="1:10" s="186" customFormat="1" ht="51">
      <c r="A57" s="200" t="s">
        <v>363</v>
      </c>
      <c r="B57" s="211" t="s">
        <v>368</v>
      </c>
      <c r="C57" s="205">
        <v>911669.4</v>
      </c>
      <c r="D57" s="203">
        <v>303889.8</v>
      </c>
      <c r="E57" s="204">
        <v>0</v>
      </c>
    </row>
    <row r="58" spans="1:10" s="186" customFormat="1" ht="77.25" customHeight="1">
      <c r="A58" s="200" t="s">
        <v>369</v>
      </c>
      <c r="B58" s="214" t="s">
        <v>370</v>
      </c>
      <c r="C58" s="205">
        <v>17871298.719999999</v>
      </c>
      <c r="D58" s="203">
        <v>17303503.890000001</v>
      </c>
      <c r="E58" s="204">
        <v>16628801.560000001</v>
      </c>
    </row>
    <row r="59" spans="1:10" s="186" customFormat="1" ht="77.25" customHeight="1">
      <c r="A59" s="200" t="s">
        <v>371</v>
      </c>
      <c r="B59" s="211" t="s">
        <v>372</v>
      </c>
      <c r="C59" s="205">
        <v>109090.88</v>
      </c>
      <c r="D59" s="203">
        <v>109090.88</v>
      </c>
      <c r="E59" s="204">
        <v>109090.88</v>
      </c>
    </row>
    <row r="60" spans="1:10" s="186" customFormat="1" ht="63.75">
      <c r="A60" s="200" t="s">
        <v>373</v>
      </c>
      <c r="B60" s="214" t="s">
        <v>372</v>
      </c>
      <c r="C60" s="205">
        <v>1050000</v>
      </c>
      <c r="D60" s="203">
        <v>414715</v>
      </c>
      <c r="E60" s="204">
        <v>414715</v>
      </c>
    </row>
    <row r="61" spans="1:10" s="186" customFormat="1" ht="102">
      <c r="A61" s="200" t="s">
        <v>374</v>
      </c>
      <c r="B61" s="215" t="s">
        <v>372</v>
      </c>
      <c r="C61" s="205">
        <v>278700</v>
      </c>
      <c r="D61" s="203">
        <v>277290</v>
      </c>
      <c r="E61" s="204">
        <v>262170</v>
      </c>
    </row>
    <row r="62" spans="1:10" s="186" customFormat="1" ht="63.75">
      <c r="A62" s="200" t="s">
        <v>375</v>
      </c>
      <c r="B62" s="211" t="s">
        <v>372</v>
      </c>
      <c r="C62" s="205">
        <v>4472402.3899999997</v>
      </c>
      <c r="D62" s="203">
        <v>0</v>
      </c>
      <c r="E62" s="204">
        <v>0</v>
      </c>
    </row>
    <row r="63" spans="1:10" s="186" customFormat="1" ht="114.75">
      <c r="A63" s="200" t="s">
        <v>376</v>
      </c>
      <c r="B63" s="211" t="s">
        <v>372</v>
      </c>
      <c r="C63" s="205">
        <v>5502100</v>
      </c>
      <c r="D63" s="203">
        <v>0</v>
      </c>
      <c r="E63" s="204">
        <v>0</v>
      </c>
    </row>
    <row r="64" spans="1:10" s="186" customFormat="1" ht="114.75">
      <c r="A64" s="200" t="s">
        <v>377</v>
      </c>
      <c r="B64" s="211" t="s">
        <v>372</v>
      </c>
      <c r="C64" s="205">
        <v>893788</v>
      </c>
      <c r="D64" s="203">
        <v>893788</v>
      </c>
      <c r="E64" s="204">
        <v>893788</v>
      </c>
    </row>
    <row r="65" spans="1:10" s="186" customFormat="1" ht="79.5" customHeight="1">
      <c r="A65" s="200" t="s">
        <v>378</v>
      </c>
      <c r="B65" s="214" t="s">
        <v>379</v>
      </c>
      <c r="C65" s="205">
        <v>448772.27</v>
      </c>
      <c r="D65" s="203">
        <v>448772.27</v>
      </c>
      <c r="E65" s="204">
        <v>0</v>
      </c>
    </row>
    <row r="66" spans="1:10" s="186" customFormat="1" ht="38.25">
      <c r="A66" s="200" t="s">
        <v>380</v>
      </c>
      <c r="B66" s="214" t="s">
        <v>372</v>
      </c>
      <c r="C66" s="205">
        <v>301839877.80000001</v>
      </c>
      <c r="D66" s="206">
        <v>323430125.87</v>
      </c>
      <c r="E66" s="207">
        <v>338839877.80000001</v>
      </c>
    </row>
    <row r="67" spans="1:10">
      <c r="A67" s="199"/>
      <c r="B67" s="213"/>
      <c r="C67" s="205"/>
      <c r="D67" s="203"/>
      <c r="E67" s="204"/>
    </row>
    <row r="68" spans="1:10" ht="25.5">
      <c r="A68" s="193" t="s">
        <v>76</v>
      </c>
      <c r="B68" s="211" t="s">
        <v>112</v>
      </c>
      <c r="C68" s="205">
        <v>884905479.19000006</v>
      </c>
      <c r="D68" s="203">
        <v>861410487.24000001</v>
      </c>
      <c r="E68" s="204">
        <v>887232194.14999998</v>
      </c>
      <c r="H68" s="255"/>
      <c r="I68" s="255"/>
      <c r="J68" s="255"/>
    </row>
    <row r="69" spans="1:10" ht="178.5" customHeight="1">
      <c r="A69" s="200" t="s">
        <v>381</v>
      </c>
      <c r="B69" s="214" t="s">
        <v>382</v>
      </c>
      <c r="C69" s="205">
        <v>65219627.200000003</v>
      </c>
      <c r="D69" s="203">
        <v>0</v>
      </c>
      <c r="E69" s="204">
        <v>0</v>
      </c>
    </row>
    <row r="70" spans="1:10" ht="165.75">
      <c r="A70" s="200" t="s">
        <v>383</v>
      </c>
      <c r="B70" s="211" t="s">
        <v>382</v>
      </c>
      <c r="C70" s="205">
        <v>1331012.8</v>
      </c>
      <c r="D70" s="203">
        <v>0</v>
      </c>
      <c r="E70" s="204">
        <v>0</v>
      </c>
    </row>
    <row r="71" spans="1:10" ht="76.5">
      <c r="A71" s="200" t="s">
        <v>384</v>
      </c>
      <c r="B71" s="211" t="s">
        <v>382</v>
      </c>
      <c r="C71" s="205">
        <v>431436.97</v>
      </c>
      <c r="D71" s="203">
        <v>468998.64</v>
      </c>
      <c r="E71" s="204">
        <v>528820.61</v>
      </c>
    </row>
    <row r="72" spans="1:10" ht="96" customHeight="1">
      <c r="A72" s="200" t="s">
        <v>385</v>
      </c>
      <c r="B72" s="211" t="s">
        <v>382</v>
      </c>
      <c r="C72" s="205">
        <v>14000</v>
      </c>
      <c r="D72" s="203">
        <v>14000</v>
      </c>
      <c r="E72" s="204">
        <v>14000</v>
      </c>
    </row>
    <row r="73" spans="1:10" ht="59.25" customHeight="1">
      <c r="A73" s="200" t="s">
        <v>386</v>
      </c>
      <c r="B73" s="211" t="s">
        <v>382</v>
      </c>
      <c r="C73" s="205">
        <v>35000</v>
      </c>
      <c r="D73" s="203">
        <v>35000</v>
      </c>
      <c r="E73" s="204">
        <v>35000</v>
      </c>
    </row>
    <row r="74" spans="1:10" ht="116.25" customHeight="1">
      <c r="A74" s="200" t="s">
        <v>387</v>
      </c>
      <c r="B74" s="211" t="s">
        <v>382</v>
      </c>
      <c r="C74" s="205">
        <v>60713050.770000003</v>
      </c>
      <c r="D74" s="203">
        <v>63141573.200000003</v>
      </c>
      <c r="E74" s="204">
        <v>71637135.730000004</v>
      </c>
    </row>
    <row r="75" spans="1:10" ht="102">
      <c r="A75" s="200" t="s">
        <v>388</v>
      </c>
      <c r="B75" s="211" t="s">
        <v>382</v>
      </c>
      <c r="C75" s="205">
        <v>4971604.92</v>
      </c>
      <c r="D75" s="203">
        <v>5170475.4000000004</v>
      </c>
      <c r="E75" s="204">
        <v>5377303.2400000002</v>
      </c>
    </row>
    <row r="76" spans="1:10" ht="89.25">
      <c r="A76" s="200" t="s">
        <v>389</v>
      </c>
      <c r="B76" s="211" t="s">
        <v>390</v>
      </c>
      <c r="C76" s="205">
        <v>8545600</v>
      </c>
      <c r="D76" s="203">
        <v>8653080</v>
      </c>
      <c r="E76" s="204">
        <v>9990560</v>
      </c>
    </row>
    <row r="77" spans="1:10" ht="138" customHeight="1">
      <c r="A77" s="200" t="s">
        <v>391</v>
      </c>
      <c r="B77" s="211" t="s">
        <v>392</v>
      </c>
      <c r="C77" s="205">
        <v>8514686.3300000001</v>
      </c>
      <c r="D77" s="203">
        <v>8962827.7200000007</v>
      </c>
      <c r="E77" s="204">
        <v>8962827.7200000007</v>
      </c>
    </row>
    <row r="78" spans="1:10" ht="76.5">
      <c r="A78" s="200" t="s">
        <v>393</v>
      </c>
      <c r="B78" s="211" t="s">
        <v>394</v>
      </c>
      <c r="C78" s="205">
        <v>2485383.7999999998</v>
      </c>
      <c r="D78" s="203">
        <v>2570332.25</v>
      </c>
      <c r="E78" s="204">
        <v>2664765.25</v>
      </c>
    </row>
    <row r="79" spans="1:10" ht="66.75" customHeight="1">
      <c r="A79" s="200" t="s">
        <v>395</v>
      </c>
      <c r="B79" s="211" t="s">
        <v>396</v>
      </c>
      <c r="C79" s="205">
        <v>4132.9799999999996</v>
      </c>
      <c r="D79" s="203">
        <v>3684.33</v>
      </c>
      <c r="E79" s="204">
        <v>3684.75</v>
      </c>
    </row>
    <row r="80" spans="1:10" ht="77.25" customHeight="1">
      <c r="A80" s="200" t="s">
        <v>397</v>
      </c>
      <c r="B80" s="211" t="s">
        <v>398</v>
      </c>
      <c r="C80" s="205">
        <v>30405510</v>
      </c>
      <c r="D80" s="203">
        <v>30783990</v>
      </c>
      <c r="E80" s="204">
        <v>30783990</v>
      </c>
    </row>
    <row r="81" spans="1:10" ht="38.25">
      <c r="A81" s="200" t="s">
        <v>399</v>
      </c>
      <c r="B81" s="211" t="s">
        <v>400</v>
      </c>
      <c r="C81" s="205">
        <v>8375735.4199999999</v>
      </c>
      <c r="D81" s="203">
        <v>8754308.7100000009</v>
      </c>
      <c r="E81" s="204">
        <v>9064989.8599999994</v>
      </c>
    </row>
    <row r="82" spans="1:10" ht="49.5" customHeight="1">
      <c r="A82" s="200" t="s">
        <v>401</v>
      </c>
      <c r="B82" s="211" t="s">
        <v>402</v>
      </c>
      <c r="C82" s="205">
        <v>690642900</v>
      </c>
      <c r="D82" s="203">
        <v>715126400</v>
      </c>
      <c r="E82" s="204">
        <v>730443300</v>
      </c>
    </row>
    <row r="83" spans="1:10" ht="87.75" customHeight="1">
      <c r="A83" s="200" t="s">
        <v>403</v>
      </c>
      <c r="B83" s="211" t="s">
        <v>402</v>
      </c>
      <c r="C83" s="205">
        <v>0</v>
      </c>
      <c r="D83" s="203">
        <v>17725816.989999998</v>
      </c>
      <c r="E83" s="204">
        <v>17725816.989999998</v>
      </c>
    </row>
    <row r="84" spans="1:10" ht="87.75" customHeight="1">
      <c r="A84" s="320" t="s">
        <v>404</v>
      </c>
      <c r="B84" s="321" t="s">
        <v>382</v>
      </c>
      <c r="C84" s="205">
        <v>3215798</v>
      </c>
      <c r="D84" s="203">
        <v>0</v>
      </c>
      <c r="E84" s="204">
        <v>0</v>
      </c>
    </row>
    <row r="85" spans="1:10">
      <c r="A85" s="193" t="s">
        <v>54</v>
      </c>
      <c r="B85" s="211" t="s">
        <v>130</v>
      </c>
      <c r="C85" s="205">
        <v>74696722.209999993</v>
      </c>
      <c r="D85" s="203">
        <v>1555240.61</v>
      </c>
      <c r="E85" s="204">
        <v>714570.01</v>
      </c>
    </row>
    <row r="86" spans="1:10" ht="127.5">
      <c r="A86" s="200" t="s">
        <v>405</v>
      </c>
      <c r="B86" s="211" t="s">
        <v>406</v>
      </c>
      <c r="C86" s="205">
        <v>21481.599999999999</v>
      </c>
      <c r="D86" s="203">
        <v>0</v>
      </c>
      <c r="E86" s="204">
        <v>0</v>
      </c>
    </row>
    <row r="87" spans="1:10" ht="76.5">
      <c r="A87" s="200" t="s">
        <v>407</v>
      </c>
      <c r="B87" s="211" t="s">
        <v>406</v>
      </c>
      <c r="C87" s="205">
        <v>1555240.61</v>
      </c>
      <c r="D87" s="203">
        <v>1555240.61</v>
      </c>
      <c r="E87" s="204">
        <v>714570.01</v>
      </c>
    </row>
    <row r="88" spans="1:10" ht="67.5" customHeight="1">
      <c r="A88" s="200" t="s">
        <v>408</v>
      </c>
      <c r="B88" s="211" t="s">
        <v>406</v>
      </c>
      <c r="C88" s="205">
        <v>73120000</v>
      </c>
      <c r="D88" s="203">
        <v>0</v>
      </c>
      <c r="E88" s="204">
        <v>0</v>
      </c>
    </row>
    <row r="89" spans="1:10" ht="7.5" customHeight="1">
      <c r="A89" s="200"/>
      <c r="B89" s="211"/>
      <c r="C89" s="205"/>
      <c r="D89" s="203"/>
      <c r="E89" s="204"/>
    </row>
    <row r="90" spans="1:10">
      <c r="A90" s="194" t="s">
        <v>256</v>
      </c>
      <c r="B90" s="212" t="s">
        <v>257</v>
      </c>
      <c r="C90" s="205">
        <v>9079841.6099999994</v>
      </c>
      <c r="D90" s="203">
        <v>0</v>
      </c>
      <c r="E90" s="204">
        <v>0</v>
      </c>
    </row>
    <row r="91" spans="1:10" ht="25.5">
      <c r="A91" s="301" t="s">
        <v>258</v>
      </c>
      <c r="B91" s="302" t="s">
        <v>353</v>
      </c>
      <c r="C91" s="205">
        <v>9079841.6099999994</v>
      </c>
      <c r="D91" s="206">
        <v>0</v>
      </c>
      <c r="E91" s="207">
        <v>0</v>
      </c>
    </row>
    <row r="92" spans="1:10" ht="6.75" customHeight="1">
      <c r="A92" s="201"/>
      <c r="B92" s="216"/>
      <c r="C92" s="225"/>
      <c r="D92" s="219"/>
      <c r="E92" s="220"/>
    </row>
    <row r="93" spans="1:10">
      <c r="A93" s="228" t="s">
        <v>66</v>
      </c>
      <c r="B93" s="229"/>
      <c r="C93" s="230">
        <v>1837401509.8699999</v>
      </c>
      <c r="D93" s="230">
        <v>1718104504.5599999</v>
      </c>
      <c r="E93" s="230">
        <v>1754895041.4000001</v>
      </c>
      <c r="H93" s="255"/>
      <c r="I93" s="255"/>
      <c r="J93" s="255"/>
    </row>
    <row r="95" spans="1:10">
      <c r="C95" s="253">
        <f>C93-C9-C49</f>
        <v>0</v>
      </c>
      <c r="D95" s="253">
        <f t="shared" ref="D95:E95" si="0">D93-D9-D49</f>
        <v>0</v>
      </c>
      <c r="E95" s="253">
        <f t="shared" si="0"/>
        <v>0</v>
      </c>
      <c r="I95" s="255"/>
      <c r="J95" s="255"/>
    </row>
    <row r="96" spans="1:10">
      <c r="C96" s="255"/>
      <c r="D96" s="255"/>
      <c r="E96" s="255"/>
    </row>
    <row r="98" spans="3:3">
      <c r="C98" s="255"/>
    </row>
  </sheetData>
  <mergeCells count="6">
    <mergeCell ref="D1:E1"/>
    <mergeCell ref="A3:E3"/>
    <mergeCell ref="A6:A7"/>
    <mergeCell ref="B6:B7"/>
    <mergeCell ref="C6:E6"/>
    <mergeCell ref="C2:E2"/>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dimension ref="A1:S99"/>
  <sheetViews>
    <sheetView zoomScaleSheetLayoutView="100" workbookViewId="0">
      <pane xSplit="1" ySplit="9" topLeftCell="B81" activePane="bottomRight" state="frozen"/>
      <selection pane="topRight" activeCell="B1" sqref="B1"/>
      <selection pane="bottomLeft" activeCell="A14" sqref="A14"/>
      <selection pane="bottomRight" activeCell="A90" sqref="A90"/>
    </sheetView>
  </sheetViews>
  <sheetFormatPr defaultColWidth="9.140625" defaultRowHeight="12.75" outlineLevelRow="1"/>
  <cols>
    <col min="1" max="1" width="83" style="314" customWidth="1"/>
    <col min="2" max="2" width="16.85546875" style="335" customWidth="1"/>
    <col min="3" max="3" width="13.42578125" style="183" customWidth="1"/>
    <col min="4" max="4" width="12.5703125" style="183" customWidth="1"/>
    <col min="5" max="5" width="13.42578125" style="183" customWidth="1"/>
    <col min="6" max="6" width="12.5703125" style="314" customWidth="1"/>
    <col min="7" max="7" width="13.42578125" style="314" customWidth="1"/>
    <col min="8" max="8" width="13.42578125" style="183" customWidth="1"/>
    <col min="9" max="9" width="12.42578125" style="183" customWidth="1"/>
    <col min="10" max="11" width="13.42578125" style="183" customWidth="1"/>
    <col min="12" max="12" width="11.85546875" style="183" customWidth="1"/>
    <col min="13" max="13" width="13.42578125" style="183" customWidth="1"/>
    <col min="14" max="14" width="14.85546875" style="183" customWidth="1"/>
    <col min="15" max="15" width="13.28515625" style="186" customWidth="1"/>
    <col min="16" max="16" width="14.5703125" style="183" customWidth="1"/>
    <col min="17" max="17" width="17.5703125" style="183" customWidth="1"/>
    <col min="18" max="18" width="16.28515625" style="183" customWidth="1"/>
    <col min="19" max="19" width="17.28515625" style="183" customWidth="1"/>
    <col min="20" max="16384" width="9.140625" style="183"/>
  </cols>
  <sheetData>
    <row r="1" spans="1:19" ht="15.75">
      <c r="A1" s="365" t="s">
        <v>439</v>
      </c>
      <c r="B1" s="365"/>
      <c r="C1" s="366"/>
      <c r="D1" s="366"/>
      <c r="E1" s="366"/>
      <c r="F1" s="366"/>
      <c r="G1" s="366"/>
      <c r="H1" s="366"/>
      <c r="I1" s="366"/>
      <c r="J1" s="366"/>
      <c r="K1" s="366"/>
      <c r="L1" s="257"/>
      <c r="M1" s="257"/>
      <c r="N1" s="257"/>
    </row>
    <row r="2" spans="1:19" s="226" customFormat="1" ht="11.25" hidden="1">
      <c r="A2" s="304" t="s">
        <v>354</v>
      </c>
      <c r="B2" s="234"/>
      <c r="C2" s="235">
        <v>419542818</v>
      </c>
      <c r="D2" s="235"/>
      <c r="E2" s="235">
        <v>419542818</v>
      </c>
      <c r="F2" s="338"/>
      <c r="G2" s="338">
        <v>419542818</v>
      </c>
      <c r="H2" s="235">
        <v>450639017</v>
      </c>
      <c r="I2" s="235"/>
      <c r="J2" s="235">
        <v>450639017</v>
      </c>
      <c r="K2" s="235">
        <v>483059134</v>
      </c>
      <c r="L2" s="235"/>
      <c r="M2" s="235">
        <v>483059134</v>
      </c>
      <c r="N2" s="235"/>
      <c r="O2" s="227"/>
    </row>
    <row r="3" spans="1:19" s="226" customFormat="1" ht="11.25" hidden="1">
      <c r="A3" s="304" t="s">
        <v>356</v>
      </c>
      <c r="B3" s="234"/>
      <c r="C3" s="235">
        <v>27653606</v>
      </c>
      <c r="D3" s="235"/>
      <c r="E3" s="235">
        <v>27653606</v>
      </c>
      <c r="F3" s="338"/>
      <c r="G3" s="338">
        <v>27653606</v>
      </c>
      <c r="H3" s="235">
        <v>27327700</v>
      </c>
      <c r="I3" s="235"/>
      <c r="J3" s="235">
        <v>27327700</v>
      </c>
      <c r="K3" s="235">
        <v>26740700</v>
      </c>
      <c r="L3" s="235"/>
      <c r="M3" s="235">
        <v>26740700</v>
      </c>
      <c r="N3" s="235"/>
      <c r="O3" s="227"/>
    </row>
    <row r="4" spans="1:19" s="226" customFormat="1" ht="11.25">
      <c r="A4" s="304"/>
      <c r="B4" s="234"/>
      <c r="C4" s="235"/>
      <c r="D4" s="235"/>
      <c r="E4" s="235"/>
      <c r="F4" s="338"/>
      <c r="G4" s="338"/>
      <c r="H4" s="235"/>
      <c r="I4" s="235"/>
      <c r="J4" s="235"/>
      <c r="K4" s="235"/>
      <c r="L4" s="235"/>
      <c r="M4" s="235"/>
      <c r="N4" s="235"/>
      <c r="O4" s="227"/>
    </row>
    <row r="5" spans="1:19">
      <c r="A5" s="375" t="s">
        <v>50</v>
      </c>
      <c r="B5" s="377" t="s">
        <v>51</v>
      </c>
      <c r="C5" s="373" t="s">
        <v>343</v>
      </c>
      <c r="D5" s="373"/>
      <c r="E5" s="373"/>
      <c r="F5" s="373"/>
      <c r="G5" s="373"/>
      <c r="H5" s="373"/>
      <c r="I5" s="373"/>
      <c r="J5" s="373"/>
      <c r="K5" s="373"/>
      <c r="L5" s="374"/>
      <c r="M5" s="374"/>
      <c r="N5" s="259"/>
    </row>
    <row r="6" spans="1:19" ht="21.6" customHeight="1">
      <c r="A6" s="376"/>
      <c r="B6" s="378"/>
      <c r="C6" s="379" t="s">
        <v>341</v>
      </c>
      <c r="D6" s="380"/>
      <c r="E6" s="380"/>
      <c r="F6" s="323"/>
      <c r="G6" s="323"/>
      <c r="H6" s="381" t="s">
        <v>342</v>
      </c>
      <c r="I6" s="382"/>
      <c r="J6" s="382"/>
      <c r="K6" s="379" t="s">
        <v>360</v>
      </c>
      <c r="L6" s="380"/>
      <c r="M6" s="380"/>
      <c r="N6" s="259"/>
    </row>
    <row r="7" spans="1:19" ht="24">
      <c r="A7" s="305">
        <v>1</v>
      </c>
      <c r="B7" s="325">
        <v>2</v>
      </c>
      <c r="C7" s="239">
        <v>3</v>
      </c>
      <c r="D7" s="289" t="s">
        <v>412</v>
      </c>
      <c r="E7" s="239">
        <v>5</v>
      </c>
      <c r="F7" s="339" t="s">
        <v>469</v>
      </c>
      <c r="G7" s="340">
        <v>5</v>
      </c>
      <c r="H7" s="240">
        <v>6</v>
      </c>
      <c r="I7" s="289" t="s">
        <v>412</v>
      </c>
      <c r="J7" s="240">
        <v>8</v>
      </c>
      <c r="K7" s="241">
        <v>9</v>
      </c>
      <c r="L7" s="289" t="s">
        <v>412</v>
      </c>
      <c r="M7" s="241">
        <v>11</v>
      </c>
      <c r="N7" s="260"/>
    </row>
    <row r="8" spans="1:19" s="186" customFormat="1">
      <c r="A8" s="306" t="s">
        <v>59</v>
      </c>
      <c r="B8" s="326" t="s">
        <v>22</v>
      </c>
      <c r="C8" s="269">
        <f>C9+C11+C13+C17+C21+C25+C28+C29+C31+C34</f>
        <v>447196424</v>
      </c>
      <c r="D8" s="269">
        <f t="shared" ref="D8:M8" si="0">D9+D11+D13+D17+D21+D25+D28+D29+D31+D34</f>
        <v>0</v>
      </c>
      <c r="E8" s="269">
        <f t="shared" si="0"/>
        <v>447196424</v>
      </c>
      <c r="F8" s="270">
        <f t="shared" ref="F8:G8" si="1">F9+F11+F13+F17+F21+F25+F28+F29+F31+F34</f>
        <v>0</v>
      </c>
      <c r="G8" s="270">
        <f t="shared" si="1"/>
        <v>447196424</v>
      </c>
      <c r="H8" s="269">
        <f t="shared" si="0"/>
        <v>477966717</v>
      </c>
      <c r="I8" s="269">
        <f t="shared" si="0"/>
        <v>0</v>
      </c>
      <c r="J8" s="269">
        <f t="shared" si="0"/>
        <v>477966717</v>
      </c>
      <c r="K8" s="269">
        <f t="shared" si="0"/>
        <v>509799834</v>
      </c>
      <c r="L8" s="269">
        <f t="shared" si="0"/>
        <v>0</v>
      </c>
      <c r="M8" s="269">
        <f t="shared" si="0"/>
        <v>509799834</v>
      </c>
      <c r="N8" s="261"/>
    </row>
    <row r="9" spans="1:19" s="186" customFormat="1" hidden="1" outlineLevel="1">
      <c r="A9" s="307" t="s">
        <v>18</v>
      </c>
      <c r="B9" s="327" t="s">
        <v>23</v>
      </c>
      <c r="C9" s="273">
        <f>C10</f>
        <v>318134000</v>
      </c>
      <c r="D9" s="273">
        <f t="shared" ref="D9:M9" si="2">D10</f>
        <v>0</v>
      </c>
      <c r="E9" s="273">
        <f t="shared" si="2"/>
        <v>318134000</v>
      </c>
      <c r="F9" s="274">
        <f t="shared" si="2"/>
        <v>0</v>
      </c>
      <c r="G9" s="274">
        <f t="shared" si="2"/>
        <v>318134000</v>
      </c>
      <c r="H9" s="273">
        <f t="shared" si="2"/>
        <v>345270830</v>
      </c>
      <c r="I9" s="273">
        <f t="shared" si="2"/>
        <v>0</v>
      </c>
      <c r="J9" s="273">
        <f t="shared" si="2"/>
        <v>345270830</v>
      </c>
      <c r="K9" s="273">
        <f t="shared" si="2"/>
        <v>374722432</v>
      </c>
      <c r="L9" s="273">
        <f t="shared" si="2"/>
        <v>0</v>
      </c>
      <c r="M9" s="273">
        <f t="shared" si="2"/>
        <v>374722432</v>
      </c>
      <c r="N9" s="262"/>
    </row>
    <row r="10" spans="1:19" s="186" customFormat="1" hidden="1" outlineLevel="1">
      <c r="A10" s="308" t="s">
        <v>1</v>
      </c>
      <c r="B10" s="327" t="s">
        <v>25</v>
      </c>
      <c r="C10" s="273">
        <v>318134000</v>
      </c>
      <c r="D10" s="273"/>
      <c r="E10" s="273">
        <v>318134000</v>
      </c>
      <c r="F10" s="274"/>
      <c r="G10" s="274">
        <v>318134000</v>
      </c>
      <c r="H10" s="274">
        <v>345270830</v>
      </c>
      <c r="I10" s="274"/>
      <c r="J10" s="274">
        <v>345270830</v>
      </c>
      <c r="K10" s="274">
        <v>374722432</v>
      </c>
      <c r="L10" s="274"/>
      <c r="M10" s="274">
        <v>374722432</v>
      </c>
      <c r="N10" s="262"/>
    </row>
    <row r="11" spans="1:19" s="186" customFormat="1" ht="25.5" hidden="1" outlineLevel="1">
      <c r="A11" s="309" t="s">
        <v>9</v>
      </c>
      <c r="B11" s="327" t="s">
        <v>26</v>
      </c>
      <c r="C11" s="273">
        <f>C12</f>
        <v>34823020</v>
      </c>
      <c r="D11" s="273">
        <f t="shared" ref="D11:M11" si="3">D12</f>
        <v>0</v>
      </c>
      <c r="E11" s="273">
        <f t="shared" si="3"/>
        <v>34823020</v>
      </c>
      <c r="F11" s="274">
        <f t="shared" si="3"/>
        <v>0</v>
      </c>
      <c r="G11" s="274">
        <f t="shared" si="3"/>
        <v>34823020</v>
      </c>
      <c r="H11" s="273">
        <f t="shared" si="3"/>
        <v>37455011</v>
      </c>
      <c r="I11" s="273">
        <f t="shared" si="3"/>
        <v>0</v>
      </c>
      <c r="J11" s="273">
        <f t="shared" si="3"/>
        <v>37455011</v>
      </c>
      <c r="K11" s="273">
        <f t="shared" si="3"/>
        <v>39247926</v>
      </c>
      <c r="L11" s="273">
        <f t="shared" si="3"/>
        <v>0</v>
      </c>
      <c r="M11" s="273">
        <f t="shared" si="3"/>
        <v>39247926</v>
      </c>
      <c r="N11" s="262"/>
    </row>
    <row r="12" spans="1:19" s="186" customFormat="1" ht="25.5" hidden="1" outlineLevel="1">
      <c r="A12" s="308" t="s">
        <v>10</v>
      </c>
      <c r="B12" s="327" t="s">
        <v>27</v>
      </c>
      <c r="C12" s="273">
        <v>34823020</v>
      </c>
      <c r="D12" s="273"/>
      <c r="E12" s="273">
        <v>34823020</v>
      </c>
      <c r="F12" s="274"/>
      <c r="G12" s="274">
        <v>34823020</v>
      </c>
      <c r="H12" s="274">
        <v>37455011</v>
      </c>
      <c r="I12" s="274"/>
      <c r="J12" s="274">
        <v>37455011</v>
      </c>
      <c r="K12" s="274">
        <v>39247926</v>
      </c>
      <c r="L12" s="274"/>
      <c r="M12" s="274">
        <v>39247926</v>
      </c>
      <c r="N12" s="262"/>
    </row>
    <row r="13" spans="1:19" s="186" customFormat="1" hidden="1" outlineLevel="1">
      <c r="A13" s="309" t="s">
        <v>2</v>
      </c>
      <c r="B13" s="327" t="s">
        <v>28</v>
      </c>
      <c r="C13" s="273">
        <f>SUM(C14:C16)</f>
        <v>21263000</v>
      </c>
      <c r="D13" s="273">
        <f t="shared" ref="D13:M13" si="4">SUM(D14:D16)</f>
        <v>0</v>
      </c>
      <c r="E13" s="273">
        <f t="shared" si="4"/>
        <v>21263000</v>
      </c>
      <c r="F13" s="274">
        <f t="shared" ref="F13:G13" si="5">SUM(F14:F16)</f>
        <v>0</v>
      </c>
      <c r="G13" s="274">
        <f t="shared" si="5"/>
        <v>21263000</v>
      </c>
      <c r="H13" s="273">
        <f t="shared" si="4"/>
        <v>22307014</v>
      </c>
      <c r="I13" s="273">
        <f t="shared" si="4"/>
        <v>0</v>
      </c>
      <c r="J13" s="273">
        <f t="shared" si="4"/>
        <v>22307014</v>
      </c>
      <c r="K13" s="273">
        <f t="shared" si="4"/>
        <v>23226062</v>
      </c>
      <c r="L13" s="273">
        <f t="shared" si="4"/>
        <v>0</v>
      </c>
      <c r="M13" s="273">
        <f t="shared" si="4"/>
        <v>23226062</v>
      </c>
      <c r="N13" s="258"/>
      <c r="P13" s="183"/>
      <c r="Q13" s="183"/>
      <c r="R13" s="183"/>
      <c r="S13" s="183"/>
    </row>
    <row r="14" spans="1:19" s="186" customFormat="1" hidden="1" outlineLevel="1">
      <c r="A14" s="308" t="s">
        <v>58</v>
      </c>
      <c r="B14" s="327" t="s">
        <v>29</v>
      </c>
      <c r="C14" s="273">
        <v>16657000</v>
      </c>
      <c r="D14" s="273"/>
      <c r="E14" s="273">
        <v>16657000</v>
      </c>
      <c r="F14" s="274"/>
      <c r="G14" s="274">
        <v>16657000</v>
      </c>
      <c r="H14" s="273">
        <v>17474859</v>
      </c>
      <c r="I14" s="273"/>
      <c r="J14" s="273">
        <v>17474859</v>
      </c>
      <c r="K14" s="273">
        <v>18194823</v>
      </c>
      <c r="L14" s="273"/>
      <c r="M14" s="273">
        <v>18194823</v>
      </c>
      <c r="N14" s="258"/>
      <c r="P14" s="183"/>
      <c r="Q14" s="183"/>
      <c r="R14" s="183"/>
      <c r="S14" s="183"/>
    </row>
    <row r="15" spans="1:19" s="186" customFormat="1" hidden="1" outlineLevel="1">
      <c r="A15" s="308" t="s">
        <v>344</v>
      </c>
      <c r="B15" s="327" t="s">
        <v>345</v>
      </c>
      <c r="C15" s="273">
        <v>6000</v>
      </c>
      <c r="D15" s="273"/>
      <c r="E15" s="273">
        <v>6000</v>
      </c>
      <c r="F15" s="274"/>
      <c r="G15" s="274">
        <v>6000</v>
      </c>
      <c r="H15" s="273">
        <v>6295</v>
      </c>
      <c r="I15" s="273"/>
      <c r="J15" s="273">
        <v>6295</v>
      </c>
      <c r="K15" s="273">
        <v>6554</v>
      </c>
      <c r="L15" s="273"/>
      <c r="M15" s="273">
        <v>6554</v>
      </c>
      <c r="N15" s="258"/>
      <c r="P15" s="183"/>
      <c r="Q15" s="183"/>
      <c r="R15" s="183"/>
      <c r="S15" s="183"/>
    </row>
    <row r="16" spans="1:19" s="186" customFormat="1" hidden="1" outlineLevel="1">
      <c r="A16" s="308" t="s">
        <v>346</v>
      </c>
      <c r="B16" s="327" t="s">
        <v>347</v>
      </c>
      <c r="C16" s="273">
        <v>4600000</v>
      </c>
      <c r="D16" s="273"/>
      <c r="E16" s="273">
        <v>4600000</v>
      </c>
      <c r="F16" s="274"/>
      <c r="G16" s="274">
        <v>4600000</v>
      </c>
      <c r="H16" s="273">
        <v>4825860</v>
      </c>
      <c r="I16" s="273"/>
      <c r="J16" s="273">
        <v>4825860</v>
      </c>
      <c r="K16" s="273">
        <v>5024685</v>
      </c>
      <c r="L16" s="273"/>
      <c r="M16" s="273">
        <v>5024685</v>
      </c>
      <c r="N16" s="258"/>
      <c r="P16" s="183"/>
      <c r="Q16" s="183"/>
      <c r="R16" s="183"/>
      <c r="S16" s="183"/>
    </row>
    <row r="17" spans="1:19" s="186" customFormat="1" hidden="1" outlineLevel="1">
      <c r="A17" s="309" t="s">
        <v>3</v>
      </c>
      <c r="B17" s="327" t="s">
        <v>30</v>
      </c>
      <c r="C17" s="273">
        <f>SUM(C18:C20)</f>
        <v>40255798</v>
      </c>
      <c r="D17" s="273">
        <f t="shared" ref="D17:M17" si="6">SUM(D18:D20)</f>
        <v>0</v>
      </c>
      <c r="E17" s="273">
        <f t="shared" si="6"/>
        <v>40255798</v>
      </c>
      <c r="F17" s="274">
        <f t="shared" ref="F17:G17" si="7">SUM(F18:F20)</f>
        <v>0</v>
      </c>
      <c r="G17" s="274">
        <f t="shared" si="7"/>
        <v>40255798</v>
      </c>
      <c r="H17" s="273">
        <f t="shared" si="6"/>
        <v>40317162</v>
      </c>
      <c r="I17" s="273">
        <f t="shared" si="6"/>
        <v>0</v>
      </c>
      <c r="J17" s="273">
        <f t="shared" si="6"/>
        <v>40317162</v>
      </c>
      <c r="K17" s="273">
        <f t="shared" si="6"/>
        <v>40378714</v>
      </c>
      <c r="L17" s="273">
        <f t="shared" si="6"/>
        <v>0</v>
      </c>
      <c r="M17" s="273">
        <f t="shared" si="6"/>
        <v>40378714</v>
      </c>
      <c r="N17" s="263"/>
      <c r="P17" s="183"/>
      <c r="Q17" s="183"/>
      <c r="R17" s="183"/>
      <c r="S17" s="183"/>
    </row>
    <row r="18" spans="1:19" s="186" customFormat="1" hidden="1" outlineLevel="1">
      <c r="A18" s="308" t="s">
        <v>355</v>
      </c>
      <c r="B18" s="327" t="s">
        <v>357</v>
      </c>
      <c r="C18" s="273">
        <v>7310000</v>
      </c>
      <c r="D18" s="273"/>
      <c r="E18" s="273">
        <v>7310000</v>
      </c>
      <c r="F18" s="274"/>
      <c r="G18" s="274">
        <v>7310000</v>
      </c>
      <c r="H18" s="277">
        <v>7310000</v>
      </c>
      <c r="I18" s="277"/>
      <c r="J18" s="277">
        <v>7310000</v>
      </c>
      <c r="K18" s="277">
        <v>7310000</v>
      </c>
      <c r="L18" s="277"/>
      <c r="M18" s="277">
        <v>7310000</v>
      </c>
      <c r="N18" s="263"/>
      <c r="P18" s="183"/>
      <c r="Q18" s="183"/>
      <c r="R18" s="183"/>
      <c r="S18" s="183"/>
    </row>
    <row r="19" spans="1:19" s="186" customFormat="1" hidden="1" outlineLevel="1">
      <c r="A19" s="308" t="s">
        <v>6</v>
      </c>
      <c r="B19" s="328" t="s">
        <v>32</v>
      </c>
      <c r="C19" s="273">
        <v>19794498</v>
      </c>
      <c r="D19" s="273"/>
      <c r="E19" s="273">
        <v>19794498</v>
      </c>
      <c r="F19" s="274"/>
      <c r="G19" s="274">
        <v>19794498</v>
      </c>
      <c r="H19" s="277">
        <v>19855862</v>
      </c>
      <c r="I19" s="277"/>
      <c r="J19" s="277">
        <v>19855862</v>
      </c>
      <c r="K19" s="277">
        <v>19917414</v>
      </c>
      <c r="L19" s="277"/>
      <c r="M19" s="277">
        <v>19917414</v>
      </c>
      <c r="N19" s="263"/>
      <c r="P19" s="183"/>
      <c r="Q19" s="183"/>
      <c r="R19" s="183"/>
      <c r="S19" s="183"/>
    </row>
    <row r="20" spans="1:19" s="186" customFormat="1" hidden="1" outlineLevel="1">
      <c r="A20" s="308" t="s">
        <v>359</v>
      </c>
      <c r="B20" s="327" t="s">
        <v>358</v>
      </c>
      <c r="C20" s="273">
        <v>13151300</v>
      </c>
      <c r="D20" s="273"/>
      <c r="E20" s="273">
        <v>13151300</v>
      </c>
      <c r="F20" s="274"/>
      <c r="G20" s="274">
        <v>13151300</v>
      </c>
      <c r="H20" s="277">
        <v>13151300</v>
      </c>
      <c r="I20" s="277"/>
      <c r="J20" s="277">
        <v>13151300</v>
      </c>
      <c r="K20" s="277">
        <v>13151300</v>
      </c>
      <c r="L20" s="277"/>
      <c r="M20" s="277">
        <v>13151300</v>
      </c>
      <c r="N20" s="263"/>
      <c r="P20" s="183"/>
      <c r="Q20" s="183"/>
      <c r="R20" s="183"/>
      <c r="S20" s="183"/>
    </row>
    <row r="21" spans="1:19" s="186" customFormat="1" hidden="1" outlineLevel="1">
      <c r="A21" s="309" t="s">
        <v>56</v>
      </c>
      <c r="B21" s="327" t="s">
        <v>37</v>
      </c>
      <c r="C21" s="273">
        <f>SUM(C22:C24)</f>
        <v>5067000</v>
      </c>
      <c r="D21" s="273">
        <f t="shared" ref="D21:M21" si="8">SUM(D22:D24)</f>
        <v>0</v>
      </c>
      <c r="E21" s="273">
        <f t="shared" si="8"/>
        <v>5067000</v>
      </c>
      <c r="F21" s="274">
        <f t="shared" ref="F21:G21" si="9">SUM(F22:F24)</f>
        <v>0</v>
      </c>
      <c r="G21" s="274">
        <f t="shared" si="9"/>
        <v>5067000</v>
      </c>
      <c r="H21" s="273">
        <f t="shared" si="8"/>
        <v>5289000</v>
      </c>
      <c r="I21" s="273">
        <f t="shared" si="8"/>
        <v>0</v>
      </c>
      <c r="J21" s="273">
        <f t="shared" si="8"/>
        <v>5289000</v>
      </c>
      <c r="K21" s="273">
        <f t="shared" si="8"/>
        <v>5484000</v>
      </c>
      <c r="L21" s="273">
        <f t="shared" si="8"/>
        <v>0</v>
      </c>
      <c r="M21" s="273">
        <f t="shared" si="8"/>
        <v>5484000</v>
      </c>
      <c r="N21" s="258"/>
      <c r="P21" s="183"/>
      <c r="Q21" s="183"/>
      <c r="R21" s="183"/>
      <c r="S21" s="183"/>
    </row>
    <row r="22" spans="1:19" s="186" customFormat="1" ht="25.5" hidden="1" outlineLevel="1">
      <c r="A22" s="308" t="s">
        <v>348</v>
      </c>
      <c r="B22" s="327" t="s">
        <v>349</v>
      </c>
      <c r="C22" s="273">
        <v>3800000</v>
      </c>
      <c r="D22" s="273"/>
      <c r="E22" s="273">
        <v>3800000</v>
      </c>
      <c r="F22" s="274"/>
      <c r="G22" s="274">
        <v>3800000</v>
      </c>
      <c r="H22" s="273">
        <v>3966000</v>
      </c>
      <c r="I22" s="273"/>
      <c r="J22" s="273">
        <v>3966000</v>
      </c>
      <c r="K22" s="273">
        <v>4112000</v>
      </c>
      <c r="L22" s="273"/>
      <c r="M22" s="273">
        <v>4112000</v>
      </c>
      <c r="N22" s="258"/>
      <c r="P22" s="183"/>
      <c r="Q22" s="183"/>
      <c r="R22" s="183"/>
      <c r="S22" s="183"/>
    </row>
    <row r="23" spans="1:19" s="186" customFormat="1" ht="25.5" hidden="1" outlineLevel="1">
      <c r="A23" s="308" t="s">
        <v>361</v>
      </c>
      <c r="B23" s="327" t="s">
        <v>362</v>
      </c>
      <c r="C23" s="273">
        <v>130000</v>
      </c>
      <c r="D23" s="273"/>
      <c r="E23" s="273">
        <v>130000</v>
      </c>
      <c r="F23" s="274"/>
      <c r="G23" s="274">
        <v>130000</v>
      </c>
      <c r="H23" s="273">
        <v>136000</v>
      </c>
      <c r="I23" s="273"/>
      <c r="J23" s="273">
        <v>136000</v>
      </c>
      <c r="K23" s="273">
        <v>141000</v>
      </c>
      <c r="L23" s="273"/>
      <c r="M23" s="273">
        <v>141000</v>
      </c>
      <c r="N23" s="258"/>
      <c r="P23" s="183"/>
      <c r="Q23" s="183"/>
      <c r="R23" s="183"/>
      <c r="S23" s="183"/>
    </row>
    <row r="24" spans="1:19" s="186" customFormat="1" ht="25.5" hidden="1" outlineLevel="1">
      <c r="A24" s="308" t="s">
        <v>17</v>
      </c>
      <c r="B24" s="327" t="s">
        <v>38</v>
      </c>
      <c r="C24" s="273">
        <v>1137000</v>
      </c>
      <c r="D24" s="273"/>
      <c r="E24" s="273">
        <v>1137000</v>
      </c>
      <c r="F24" s="274"/>
      <c r="G24" s="274">
        <v>1137000</v>
      </c>
      <c r="H24" s="273">
        <v>1187000</v>
      </c>
      <c r="I24" s="273"/>
      <c r="J24" s="273">
        <v>1187000</v>
      </c>
      <c r="K24" s="273">
        <v>1231000</v>
      </c>
      <c r="L24" s="273"/>
      <c r="M24" s="273">
        <v>1231000</v>
      </c>
      <c r="N24" s="258"/>
      <c r="P24" s="183"/>
      <c r="Q24" s="183"/>
      <c r="R24" s="183"/>
      <c r="S24" s="183"/>
    </row>
    <row r="25" spans="1:19" s="186" customFormat="1" ht="25.5" hidden="1" outlineLevel="1">
      <c r="A25" s="307" t="s">
        <v>13</v>
      </c>
      <c r="B25" s="327" t="s">
        <v>39</v>
      </c>
      <c r="C25" s="273">
        <f>SUM(C26:C27)</f>
        <v>22617906</v>
      </c>
      <c r="D25" s="273">
        <f t="shared" ref="D25:M25" si="10">SUM(D26:D27)</f>
        <v>0</v>
      </c>
      <c r="E25" s="273">
        <f t="shared" si="10"/>
        <v>22617906</v>
      </c>
      <c r="F25" s="274">
        <f t="shared" ref="F25:G25" si="11">SUM(F26:F27)</f>
        <v>0</v>
      </c>
      <c r="G25" s="274">
        <f t="shared" si="11"/>
        <v>22617906</v>
      </c>
      <c r="H25" s="273">
        <f t="shared" si="10"/>
        <v>22424900</v>
      </c>
      <c r="I25" s="273">
        <f t="shared" si="10"/>
        <v>0</v>
      </c>
      <c r="J25" s="273">
        <f t="shared" si="10"/>
        <v>22424900</v>
      </c>
      <c r="K25" s="273">
        <f t="shared" si="10"/>
        <v>22424900</v>
      </c>
      <c r="L25" s="273">
        <f t="shared" si="10"/>
        <v>0</v>
      </c>
      <c r="M25" s="273">
        <f t="shared" si="10"/>
        <v>22424900</v>
      </c>
      <c r="N25" s="258"/>
      <c r="P25" s="183"/>
      <c r="Q25" s="183"/>
      <c r="R25" s="183"/>
      <c r="S25" s="183"/>
    </row>
    <row r="26" spans="1:19" ht="51" hidden="1" outlineLevel="1">
      <c r="A26" s="308" t="s">
        <v>60</v>
      </c>
      <c r="B26" s="327" t="s">
        <v>41</v>
      </c>
      <c r="C26" s="273">
        <v>12740606</v>
      </c>
      <c r="D26" s="273"/>
      <c r="E26" s="273">
        <v>12740606</v>
      </c>
      <c r="F26" s="274"/>
      <c r="G26" s="274">
        <v>12740606</v>
      </c>
      <c r="H26" s="273">
        <v>12547600</v>
      </c>
      <c r="I26" s="273"/>
      <c r="J26" s="273">
        <v>12547600</v>
      </c>
      <c r="K26" s="273">
        <v>12547600</v>
      </c>
      <c r="L26" s="273"/>
      <c r="M26" s="273">
        <v>12547600</v>
      </c>
      <c r="N26" s="258"/>
    </row>
    <row r="27" spans="1:19" ht="51" hidden="1" outlineLevel="1">
      <c r="A27" s="310" t="s">
        <v>80</v>
      </c>
      <c r="B27" s="327" t="s">
        <v>77</v>
      </c>
      <c r="C27" s="273">
        <v>9877300</v>
      </c>
      <c r="D27" s="273"/>
      <c r="E27" s="273">
        <v>9877300</v>
      </c>
      <c r="F27" s="274"/>
      <c r="G27" s="274">
        <v>9877300</v>
      </c>
      <c r="H27" s="280">
        <v>9877300</v>
      </c>
      <c r="I27" s="280"/>
      <c r="J27" s="280">
        <v>9877300</v>
      </c>
      <c r="K27" s="273">
        <v>9877300</v>
      </c>
      <c r="L27" s="280"/>
      <c r="M27" s="273">
        <v>9877300</v>
      </c>
      <c r="N27" s="258"/>
    </row>
    <row r="28" spans="1:19" hidden="1" outlineLevel="1">
      <c r="A28" s="309" t="s">
        <v>19</v>
      </c>
      <c r="B28" s="327" t="s">
        <v>43</v>
      </c>
      <c r="C28" s="273">
        <v>388800</v>
      </c>
      <c r="D28" s="273"/>
      <c r="E28" s="273">
        <v>388800</v>
      </c>
      <c r="F28" s="274"/>
      <c r="G28" s="274">
        <v>388800</v>
      </c>
      <c r="H28" s="273">
        <v>388800</v>
      </c>
      <c r="I28" s="273"/>
      <c r="J28" s="273">
        <v>388800</v>
      </c>
      <c r="K28" s="273">
        <v>388800</v>
      </c>
      <c r="L28" s="273"/>
      <c r="M28" s="273">
        <v>388800</v>
      </c>
      <c r="N28" s="258"/>
      <c r="O28" s="197"/>
    </row>
    <row r="29" spans="1:19" s="185" customFormat="1" hidden="1" outlineLevel="1">
      <c r="A29" s="309" t="s">
        <v>141</v>
      </c>
      <c r="B29" s="327" t="s">
        <v>46</v>
      </c>
      <c r="C29" s="273">
        <f>C30</f>
        <v>350000</v>
      </c>
      <c r="D29" s="273">
        <f t="shared" ref="D29:M29" si="12">D30</f>
        <v>0</v>
      </c>
      <c r="E29" s="273">
        <f t="shared" si="12"/>
        <v>350000</v>
      </c>
      <c r="F29" s="274">
        <f t="shared" si="12"/>
        <v>0</v>
      </c>
      <c r="G29" s="274">
        <f t="shared" si="12"/>
        <v>350000</v>
      </c>
      <c r="H29" s="273">
        <f t="shared" si="12"/>
        <v>350000</v>
      </c>
      <c r="I29" s="273">
        <f t="shared" si="12"/>
        <v>0</v>
      </c>
      <c r="J29" s="273">
        <f t="shared" si="12"/>
        <v>350000</v>
      </c>
      <c r="K29" s="273">
        <f t="shared" si="12"/>
        <v>350000</v>
      </c>
      <c r="L29" s="273">
        <f t="shared" si="12"/>
        <v>0</v>
      </c>
      <c r="M29" s="273">
        <f t="shared" si="12"/>
        <v>350000</v>
      </c>
      <c r="N29" s="258"/>
      <c r="O29" s="186"/>
    </row>
    <row r="30" spans="1:19" s="185" customFormat="1" hidden="1" outlineLevel="1">
      <c r="A30" s="308" t="s">
        <v>67</v>
      </c>
      <c r="B30" s="327" t="s">
        <v>70</v>
      </c>
      <c r="C30" s="273">
        <v>350000</v>
      </c>
      <c r="D30" s="273"/>
      <c r="E30" s="273">
        <v>350000</v>
      </c>
      <c r="F30" s="274"/>
      <c r="G30" s="274">
        <v>350000</v>
      </c>
      <c r="H30" s="273">
        <v>350000</v>
      </c>
      <c r="I30" s="273"/>
      <c r="J30" s="273">
        <v>350000</v>
      </c>
      <c r="K30" s="273">
        <v>350000</v>
      </c>
      <c r="L30" s="273"/>
      <c r="M30" s="273">
        <v>350000</v>
      </c>
      <c r="N30" s="258"/>
      <c r="O30" s="186"/>
    </row>
    <row r="31" spans="1:19" s="185" customFormat="1" hidden="1" outlineLevel="1">
      <c r="A31" s="309" t="s">
        <v>20</v>
      </c>
      <c r="B31" s="327" t="s">
        <v>47</v>
      </c>
      <c r="C31" s="273">
        <f>SUM(C32:C33)</f>
        <v>2296900</v>
      </c>
      <c r="D31" s="273">
        <f t="shared" ref="D31:M31" si="13">SUM(D32:D33)</f>
        <v>0</v>
      </c>
      <c r="E31" s="273">
        <f t="shared" si="13"/>
        <v>2296900</v>
      </c>
      <c r="F31" s="274">
        <f t="shared" ref="F31:G31" si="14">SUM(F32:F33)</f>
        <v>0</v>
      </c>
      <c r="G31" s="274">
        <f t="shared" si="14"/>
        <v>2296900</v>
      </c>
      <c r="H31" s="273">
        <f t="shared" si="13"/>
        <v>2164000</v>
      </c>
      <c r="I31" s="273">
        <f t="shared" si="13"/>
        <v>0</v>
      </c>
      <c r="J31" s="273">
        <f t="shared" si="13"/>
        <v>2164000</v>
      </c>
      <c r="K31" s="273">
        <f t="shared" si="13"/>
        <v>1577000</v>
      </c>
      <c r="L31" s="273">
        <f t="shared" si="13"/>
        <v>0</v>
      </c>
      <c r="M31" s="273">
        <f t="shared" si="13"/>
        <v>1577000</v>
      </c>
      <c r="N31" s="258"/>
      <c r="O31" s="186"/>
    </row>
    <row r="32" spans="1:19" s="185" customFormat="1" ht="51" hidden="1" outlineLevel="1">
      <c r="A32" s="308" t="s">
        <v>339</v>
      </c>
      <c r="B32" s="327" t="s">
        <v>340</v>
      </c>
      <c r="C32" s="273">
        <v>996900</v>
      </c>
      <c r="D32" s="273"/>
      <c r="E32" s="273">
        <v>996900</v>
      </c>
      <c r="F32" s="274"/>
      <c r="G32" s="274">
        <v>996900</v>
      </c>
      <c r="H32" s="273">
        <v>864000</v>
      </c>
      <c r="I32" s="273"/>
      <c r="J32" s="273">
        <v>864000</v>
      </c>
      <c r="K32" s="273">
        <v>277000</v>
      </c>
      <c r="L32" s="273"/>
      <c r="M32" s="273">
        <v>277000</v>
      </c>
      <c r="N32" s="258"/>
      <c r="O32" s="196"/>
    </row>
    <row r="33" spans="1:19" s="185" customFormat="1" ht="25.5" hidden="1" outlineLevel="1">
      <c r="A33" s="308" t="s">
        <v>79</v>
      </c>
      <c r="B33" s="327" t="s">
        <v>55</v>
      </c>
      <c r="C33" s="273">
        <v>1300000</v>
      </c>
      <c r="D33" s="273"/>
      <c r="E33" s="273">
        <v>1300000</v>
      </c>
      <c r="F33" s="274"/>
      <c r="G33" s="274">
        <v>1300000</v>
      </c>
      <c r="H33" s="273">
        <v>1300000</v>
      </c>
      <c r="I33" s="273"/>
      <c r="J33" s="273">
        <v>1300000</v>
      </c>
      <c r="K33" s="273">
        <v>1300000</v>
      </c>
      <c r="L33" s="273"/>
      <c r="M33" s="273">
        <v>1300000</v>
      </c>
      <c r="N33" s="258"/>
      <c r="O33" s="196"/>
    </row>
    <row r="34" spans="1:19" s="185" customFormat="1" hidden="1" outlineLevel="1">
      <c r="A34" s="309" t="s">
        <v>15</v>
      </c>
      <c r="B34" s="327" t="s">
        <v>350</v>
      </c>
      <c r="C34" s="273">
        <v>2000000</v>
      </c>
      <c r="D34" s="273"/>
      <c r="E34" s="273">
        <v>2000000</v>
      </c>
      <c r="F34" s="274"/>
      <c r="G34" s="274">
        <v>2000000</v>
      </c>
      <c r="H34" s="273">
        <v>2000000</v>
      </c>
      <c r="I34" s="273"/>
      <c r="J34" s="273">
        <v>2000000</v>
      </c>
      <c r="K34" s="273">
        <v>2000000</v>
      </c>
      <c r="L34" s="273"/>
      <c r="M34" s="273">
        <v>2000000</v>
      </c>
      <c r="N34" s="258"/>
      <c r="O34" s="186"/>
    </row>
    <row r="35" spans="1:19" s="185" customFormat="1" hidden="1" outlineLevel="1">
      <c r="A35" s="309" t="s">
        <v>351</v>
      </c>
      <c r="B35" s="327" t="s">
        <v>352</v>
      </c>
      <c r="C35" s="273">
        <v>0</v>
      </c>
      <c r="D35" s="273"/>
      <c r="E35" s="273">
        <v>0</v>
      </c>
      <c r="F35" s="274"/>
      <c r="G35" s="274">
        <v>0</v>
      </c>
      <c r="H35" s="273">
        <v>0</v>
      </c>
      <c r="I35" s="273"/>
      <c r="J35" s="273">
        <v>0</v>
      </c>
      <c r="K35" s="273">
        <v>0</v>
      </c>
      <c r="L35" s="273"/>
      <c r="M35" s="273">
        <v>0</v>
      </c>
      <c r="N35" s="258"/>
      <c r="O35" s="186"/>
    </row>
    <row r="36" spans="1:19" s="185" customFormat="1" ht="21" collapsed="1">
      <c r="A36" s="306" t="s">
        <v>270</v>
      </c>
      <c r="B36" s="329" t="s">
        <v>271</v>
      </c>
      <c r="C36" s="282">
        <f t="shared" ref="C36:M36" si="15">C37+C92</f>
        <v>1390205085.8700001</v>
      </c>
      <c r="D36" s="282">
        <f t="shared" si="15"/>
        <v>50079151.469999999</v>
      </c>
      <c r="E36" s="282">
        <f t="shared" si="15"/>
        <v>1440284237.3399999</v>
      </c>
      <c r="F36" s="282">
        <f t="shared" si="15"/>
        <v>48661314.099999994</v>
      </c>
      <c r="G36" s="282">
        <f t="shared" si="15"/>
        <v>1488945551.4399998</v>
      </c>
      <c r="H36" s="282">
        <f t="shared" si="15"/>
        <v>1240137787.5599999</v>
      </c>
      <c r="I36" s="282">
        <f t="shared" si="15"/>
        <v>12606396.420000002</v>
      </c>
      <c r="J36" s="282">
        <f t="shared" si="15"/>
        <v>1252744183.9799998</v>
      </c>
      <c r="K36" s="282">
        <f t="shared" si="15"/>
        <v>1245095207.3999999</v>
      </c>
      <c r="L36" s="282">
        <f t="shared" si="15"/>
        <v>-4297177.2600000016</v>
      </c>
      <c r="M36" s="282">
        <f t="shared" si="15"/>
        <v>1240798030.1399999</v>
      </c>
      <c r="N36" s="264"/>
      <c r="O36" s="186"/>
      <c r="Q36" s="256"/>
    </row>
    <row r="37" spans="1:19" s="185" customFormat="1" ht="25.5">
      <c r="A37" s="307" t="s">
        <v>65</v>
      </c>
      <c r="B37" s="330" t="s">
        <v>57</v>
      </c>
      <c r="C37" s="284">
        <f t="shared" ref="C37:M37" si="16">C38+C40+C61+C79</f>
        <v>1381125244.2600002</v>
      </c>
      <c r="D37" s="284">
        <f t="shared" si="16"/>
        <v>50079151.469999999</v>
      </c>
      <c r="E37" s="284">
        <f t="shared" si="16"/>
        <v>1431204395.73</v>
      </c>
      <c r="F37" s="341">
        <f t="shared" si="16"/>
        <v>48661314.099999994</v>
      </c>
      <c r="G37" s="341">
        <f t="shared" si="16"/>
        <v>1479865709.8299999</v>
      </c>
      <c r="H37" s="284">
        <f t="shared" si="16"/>
        <v>1240137787.5599999</v>
      </c>
      <c r="I37" s="284">
        <f t="shared" si="16"/>
        <v>12606396.420000002</v>
      </c>
      <c r="J37" s="284">
        <f t="shared" si="16"/>
        <v>1252744183.9799998</v>
      </c>
      <c r="K37" s="284">
        <f t="shared" si="16"/>
        <v>1245095207.3999999</v>
      </c>
      <c r="L37" s="284">
        <f t="shared" si="16"/>
        <v>-4297177.2600000016</v>
      </c>
      <c r="M37" s="284">
        <f t="shared" si="16"/>
        <v>1240798030.1399999</v>
      </c>
      <c r="N37" s="265"/>
      <c r="O37" s="186"/>
      <c r="Q37" s="256"/>
      <c r="R37" s="256"/>
      <c r="S37" s="256"/>
    </row>
    <row r="38" spans="1:19" s="291" customFormat="1" ht="21">
      <c r="A38" s="311" t="s">
        <v>75</v>
      </c>
      <c r="B38" s="329" t="s">
        <v>134</v>
      </c>
      <c r="C38" s="269">
        <f>SUM(C39)</f>
        <v>41122395.399999999</v>
      </c>
      <c r="D38" s="269">
        <f t="shared" ref="D38:M38" si="17">SUM(D39)</f>
        <v>0</v>
      </c>
      <c r="E38" s="269">
        <f t="shared" si="17"/>
        <v>41122395.399999999</v>
      </c>
      <c r="F38" s="270">
        <f t="shared" si="17"/>
        <v>0</v>
      </c>
      <c r="G38" s="270">
        <f t="shared" si="17"/>
        <v>41122395.399999999</v>
      </c>
      <c r="H38" s="269">
        <f t="shared" si="17"/>
        <v>18316568</v>
      </c>
      <c r="I38" s="269">
        <f t="shared" si="17"/>
        <v>0</v>
      </c>
      <c r="J38" s="269">
        <f t="shared" si="17"/>
        <v>18316568</v>
      </c>
      <c r="K38" s="269">
        <f t="shared" si="17"/>
        <v>0</v>
      </c>
      <c r="L38" s="269">
        <f t="shared" si="17"/>
        <v>0</v>
      </c>
      <c r="M38" s="269">
        <f t="shared" si="17"/>
        <v>0</v>
      </c>
      <c r="N38" s="261"/>
    </row>
    <row r="39" spans="1:19" s="186" customFormat="1" ht="38.25">
      <c r="A39" s="312" t="s">
        <v>448</v>
      </c>
      <c r="B39" s="330" t="s">
        <v>366</v>
      </c>
      <c r="C39" s="273">
        <v>41122395.399999999</v>
      </c>
      <c r="D39" s="273"/>
      <c r="E39" s="273">
        <f>C39+D39</f>
        <v>41122395.399999999</v>
      </c>
      <c r="F39" s="274"/>
      <c r="G39" s="274">
        <f>E39+F39</f>
        <v>41122395.399999999</v>
      </c>
      <c r="H39" s="274">
        <v>18316568</v>
      </c>
      <c r="I39" s="274"/>
      <c r="J39" s="274">
        <f>H39+I39</f>
        <v>18316568</v>
      </c>
      <c r="K39" s="274">
        <v>0</v>
      </c>
      <c r="L39" s="274"/>
      <c r="M39" s="274">
        <f>K39+L39</f>
        <v>0</v>
      </c>
      <c r="N39" s="262"/>
    </row>
    <row r="40" spans="1:19" s="291" customFormat="1" ht="21">
      <c r="A40" s="311" t="s">
        <v>71</v>
      </c>
      <c r="B40" s="329" t="s">
        <v>135</v>
      </c>
      <c r="C40" s="269">
        <f t="shared" ref="C40:M40" si="18">SUM(C41:C58)</f>
        <v>380400647.46000004</v>
      </c>
      <c r="D40" s="324">
        <f t="shared" si="18"/>
        <v>20943979.240000002</v>
      </c>
      <c r="E40" s="269">
        <f>SUM(E41:E60)</f>
        <v>401344626.69999999</v>
      </c>
      <c r="F40" s="269">
        <f t="shared" ref="F40:G40" si="19">SUM(F41:F60)</f>
        <v>17001227.41</v>
      </c>
      <c r="G40" s="269">
        <f t="shared" si="19"/>
        <v>418345854.11000001</v>
      </c>
      <c r="H40" s="269">
        <f t="shared" si="18"/>
        <v>358855491.71000004</v>
      </c>
      <c r="I40" s="324">
        <f t="shared" si="18"/>
        <v>19190363.220000003</v>
      </c>
      <c r="J40" s="269">
        <f t="shared" si="18"/>
        <v>378045854.93000001</v>
      </c>
      <c r="K40" s="269">
        <f t="shared" si="18"/>
        <v>357148443.24000001</v>
      </c>
      <c r="L40" s="269">
        <f t="shared" si="18"/>
        <v>1601457.44</v>
      </c>
      <c r="M40" s="269">
        <f t="shared" si="18"/>
        <v>358749900.68000001</v>
      </c>
      <c r="N40" s="261"/>
    </row>
    <row r="41" spans="1:19" s="186" customFormat="1" ht="63.75">
      <c r="A41" s="312" t="s">
        <v>444</v>
      </c>
      <c r="B41" s="330" t="s">
        <v>367</v>
      </c>
      <c r="C41" s="273">
        <v>47022948</v>
      </c>
      <c r="D41" s="273"/>
      <c r="E41" s="273">
        <f>C41+D41</f>
        <v>47022948</v>
      </c>
      <c r="F41" s="274"/>
      <c r="G41" s="274">
        <f>E41+F41</f>
        <v>47022948</v>
      </c>
      <c r="H41" s="274">
        <v>15674316</v>
      </c>
      <c r="I41" s="274"/>
      <c r="J41" s="274">
        <f>H41+I41</f>
        <v>15674316</v>
      </c>
      <c r="K41" s="274">
        <v>0</v>
      </c>
      <c r="L41" s="274"/>
      <c r="M41" s="274">
        <f>K41+L41</f>
        <v>0</v>
      </c>
      <c r="N41" s="262"/>
    </row>
    <row r="42" spans="1:19" s="186" customFormat="1" ht="50.25" customHeight="1">
      <c r="A42" s="312" t="s">
        <v>445</v>
      </c>
      <c r="B42" s="330" t="s">
        <v>368</v>
      </c>
      <c r="C42" s="273">
        <v>911669.4</v>
      </c>
      <c r="D42" s="273"/>
      <c r="E42" s="273">
        <f t="shared" ref="E42:E58" si="20">C42+D42</f>
        <v>911669.4</v>
      </c>
      <c r="F42" s="274"/>
      <c r="G42" s="274">
        <f t="shared" ref="G42:G60" si="21">E42+F42</f>
        <v>911669.4</v>
      </c>
      <c r="H42" s="274">
        <v>303889.8</v>
      </c>
      <c r="I42" s="274"/>
      <c r="J42" s="274">
        <f t="shared" ref="J42:J58" si="22">H42+I42</f>
        <v>303889.8</v>
      </c>
      <c r="K42" s="274">
        <v>0</v>
      </c>
      <c r="L42" s="274"/>
      <c r="M42" s="274">
        <f t="shared" ref="M42:M58" si="23">K42+L42</f>
        <v>0</v>
      </c>
      <c r="N42" s="262"/>
    </row>
    <row r="43" spans="1:19" s="186" customFormat="1" ht="42" customHeight="1">
      <c r="A43" s="312" t="s">
        <v>447</v>
      </c>
      <c r="B43" s="331" t="s">
        <v>370</v>
      </c>
      <c r="C43" s="273">
        <v>17871298.719999999</v>
      </c>
      <c r="D43" s="273">
        <v>1228051.8600000001</v>
      </c>
      <c r="E43" s="273">
        <f t="shared" si="20"/>
        <v>19099350.579999998</v>
      </c>
      <c r="F43" s="274"/>
      <c r="G43" s="274">
        <f t="shared" si="21"/>
        <v>19099350.579999998</v>
      </c>
      <c r="H43" s="274">
        <v>17303503.890000001</v>
      </c>
      <c r="I43" s="274">
        <v>1189900.6200000001</v>
      </c>
      <c r="J43" s="274">
        <f t="shared" si="22"/>
        <v>18493404.510000002</v>
      </c>
      <c r="K43" s="274">
        <v>16628801.560000001</v>
      </c>
      <c r="L43" s="274">
        <v>1201636.32</v>
      </c>
      <c r="M43" s="274">
        <f t="shared" si="23"/>
        <v>17830437.879999999</v>
      </c>
      <c r="N43" s="262"/>
    </row>
    <row r="44" spans="1:19" s="186" customFormat="1" ht="26.45" customHeight="1">
      <c r="A44" s="336" t="s">
        <v>457</v>
      </c>
      <c r="B44" s="331" t="s">
        <v>465</v>
      </c>
      <c r="C44" s="273"/>
      <c r="D44" s="273"/>
      <c r="E44" s="273"/>
      <c r="F44" s="342">
        <v>1250000</v>
      </c>
      <c r="G44" s="274">
        <f t="shared" si="21"/>
        <v>1250000</v>
      </c>
      <c r="H44" s="274"/>
      <c r="I44" s="274"/>
      <c r="J44" s="274"/>
      <c r="K44" s="274"/>
      <c r="L44" s="274"/>
      <c r="M44" s="274"/>
      <c r="N44" s="262"/>
    </row>
    <row r="45" spans="1:19" s="186" customFormat="1" ht="17.45" customHeight="1">
      <c r="A45" s="336" t="s">
        <v>456</v>
      </c>
      <c r="B45" s="331" t="s">
        <v>466</v>
      </c>
      <c r="C45" s="273"/>
      <c r="D45" s="273"/>
      <c r="E45" s="273"/>
      <c r="F45" s="342">
        <v>8885022.6600000001</v>
      </c>
      <c r="G45" s="274">
        <f t="shared" si="21"/>
        <v>8885022.6600000001</v>
      </c>
      <c r="H45" s="274"/>
      <c r="I45" s="274"/>
      <c r="J45" s="274"/>
      <c r="K45" s="274"/>
      <c r="L45" s="274"/>
      <c r="M45" s="274"/>
      <c r="N45" s="262"/>
    </row>
    <row r="46" spans="1:19" s="186" customFormat="1" ht="56.45" customHeight="1">
      <c r="A46" s="318" t="s">
        <v>454</v>
      </c>
      <c r="B46" s="331" t="s">
        <v>453</v>
      </c>
      <c r="C46" s="273"/>
      <c r="D46" s="273">
        <v>16497532.48</v>
      </c>
      <c r="E46" s="273">
        <f t="shared" si="20"/>
        <v>16497532.48</v>
      </c>
      <c r="F46" s="274"/>
      <c r="G46" s="274">
        <f t="shared" si="21"/>
        <v>16497532.48</v>
      </c>
      <c r="H46" s="274"/>
      <c r="I46" s="274">
        <v>18049880.109999999</v>
      </c>
      <c r="J46" s="274">
        <f t="shared" si="22"/>
        <v>18049880.109999999</v>
      </c>
      <c r="K46" s="274"/>
      <c r="L46" s="274"/>
      <c r="M46" s="274"/>
      <c r="N46" s="262"/>
    </row>
    <row r="47" spans="1:19" s="186" customFormat="1" ht="28.15" customHeight="1">
      <c r="A47" s="337" t="s">
        <v>458</v>
      </c>
      <c r="B47" s="331" t="s">
        <v>467</v>
      </c>
      <c r="C47" s="273"/>
      <c r="D47" s="273"/>
      <c r="E47" s="273"/>
      <c r="F47" s="343">
        <v>2950809.67</v>
      </c>
      <c r="G47" s="274">
        <f t="shared" si="21"/>
        <v>2950809.67</v>
      </c>
      <c r="H47" s="274"/>
      <c r="I47" s="274"/>
      <c r="J47" s="274"/>
      <c r="K47" s="274"/>
      <c r="L47" s="274"/>
      <c r="M47" s="274"/>
      <c r="N47" s="262"/>
    </row>
    <row r="48" spans="1:19" s="186" customFormat="1" ht="15.6" customHeight="1">
      <c r="A48" s="337" t="s">
        <v>459</v>
      </c>
      <c r="B48" s="331" t="s">
        <v>467</v>
      </c>
      <c r="C48" s="273"/>
      <c r="D48" s="273"/>
      <c r="E48" s="273"/>
      <c r="F48" s="343">
        <v>2018422.76</v>
      </c>
      <c r="G48" s="274">
        <f t="shared" si="21"/>
        <v>2018422.76</v>
      </c>
      <c r="H48" s="274"/>
      <c r="I48" s="274"/>
      <c r="J48" s="274"/>
      <c r="K48" s="274"/>
      <c r="L48" s="274"/>
      <c r="M48" s="274"/>
      <c r="N48" s="262"/>
    </row>
    <row r="49" spans="1:19" s="186" customFormat="1" ht="22.5">
      <c r="A49" s="312" t="s">
        <v>416</v>
      </c>
      <c r="B49" s="331" t="s">
        <v>415</v>
      </c>
      <c r="C49" s="273"/>
      <c r="D49" s="273">
        <v>7050000</v>
      </c>
      <c r="E49" s="273">
        <f t="shared" si="20"/>
        <v>7050000</v>
      </c>
      <c r="F49" s="274"/>
      <c r="G49" s="274">
        <f t="shared" si="21"/>
        <v>7050000</v>
      </c>
      <c r="H49" s="274"/>
      <c r="I49" s="274"/>
      <c r="J49" s="274"/>
      <c r="K49" s="274"/>
      <c r="L49" s="274"/>
      <c r="M49" s="274"/>
      <c r="N49" s="262"/>
    </row>
    <row r="50" spans="1:19" s="186" customFormat="1" ht="49.5" customHeight="1">
      <c r="A50" s="312" t="s">
        <v>446</v>
      </c>
      <c r="B50" s="331" t="s">
        <v>379</v>
      </c>
      <c r="C50" s="273">
        <v>448772.27</v>
      </c>
      <c r="D50" s="273">
        <v>-49170.15</v>
      </c>
      <c r="E50" s="273">
        <f t="shared" ref="E50" si="24">C50+D50</f>
        <v>399602.12</v>
      </c>
      <c r="F50" s="274"/>
      <c r="G50" s="274">
        <f t="shared" si="21"/>
        <v>399602.12</v>
      </c>
      <c r="H50" s="274">
        <v>448772.27</v>
      </c>
      <c r="I50" s="274">
        <v>-49170.15</v>
      </c>
      <c r="J50" s="274">
        <f t="shared" ref="J50" si="25">H50+I50</f>
        <v>399602.12</v>
      </c>
      <c r="K50" s="274">
        <v>0</v>
      </c>
      <c r="L50" s="274">
        <v>400068.48</v>
      </c>
      <c r="M50" s="274">
        <f t="shared" ref="M50" si="26">K50+L50</f>
        <v>400068.48</v>
      </c>
      <c r="N50" s="262"/>
    </row>
    <row r="51" spans="1:19" s="186" customFormat="1" ht="39" customHeight="1">
      <c r="A51" s="312" t="s">
        <v>417</v>
      </c>
      <c r="B51" s="330" t="s">
        <v>372</v>
      </c>
      <c r="C51" s="273">
        <v>109090.88</v>
      </c>
      <c r="D51" s="273">
        <v>144877.44</v>
      </c>
      <c r="E51" s="273">
        <f t="shared" si="20"/>
        <v>253968.32</v>
      </c>
      <c r="F51" s="274"/>
      <c r="G51" s="274">
        <f t="shared" si="21"/>
        <v>253968.32</v>
      </c>
      <c r="H51" s="274">
        <v>109090.88</v>
      </c>
      <c r="I51" s="274">
        <v>-247.36</v>
      </c>
      <c r="J51" s="274">
        <f t="shared" si="22"/>
        <v>108843.52</v>
      </c>
      <c r="K51" s="274">
        <v>109090.88</v>
      </c>
      <c r="L51" s="274">
        <v>-247.36</v>
      </c>
      <c r="M51" s="274">
        <f t="shared" si="23"/>
        <v>108843.52</v>
      </c>
      <c r="N51" s="262"/>
    </row>
    <row r="52" spans="1:19" s="186" customFormat="1" ht="25.5">
      <c r="A52" s="312" t="s">
        <v>419</v>
      </c>
      <c r="B52" s="331" t="s">
        <v>372</v>
      </c>
      <c r="C52" s="273">
        <v>1050000</v>
      </c>
      <c r="D52" s="273"/>
      <c r="E52" s="273">
        <f t="shared" si="20"/>
        <v>1050000</v>
      </c>
      <c r="F52" s="274"/>
      <c r="G52" s="274">
        <f t="shared" si="21"/>
        <v>1050000</v>
      </c>
      <c r="H52" s="274">
        <v>414715</v>
      </c>
      <c r="I52" s="274"/>
      <c r="J52" s="274">
        <f t="shared" si="22"/>
        <v>414715</v>
      </c>
      <c r="K52" s="274">
        <v>414715</v>
      </c>
      <c r="L52" s="274"/>
      <c r="M52" s="274">
        <f t="shared" si="23"/>
        <v>414715</v>
      </c>
      <c r="N52" s="262"/>
    </row>
    <row r="53" spans="1:19" s="186" customFormat="1" ht="39" customHeight="1">
      <c r="A53" s="312" t="s">
        <v>425</v>
      </c>
      <c r="B53" s="331" t="s">
        <v>372</v>
      </c>
      <c r="C53" s="273">
        <v>278700</v>
      </c>
      <c r="D53" s="273"/>
      <c r="E53" s="273">
        <f t="shared" si="20"/>
        <v>278700</v>
      </c>
      <c r="F53" s="274"/>
      <c r="G53" s="274">
        <f t="shared" si="21"/>
        <v>278700</v>
      </c>
      <c r="H53" s="274">
        <v>277290</v>
      </c>
      <c r="I53" s="274"/>
      <c r="J53" s="274">
        <f t="shared" si="22"/>
        <v>277290</v>
      </c>
      <c r="K53" s="274">
        <v>262170</v>
      </c>
      <c r="L53" s="274"/>
      <c r="M53" s="274">
        <f t="shared" si="23"/>
        <v>262170</v>
      </c>
      <c r="N53" s="262"/>
    </row>
    <row r="54" spans="1:19" s="186" customFormat="1" ht="24.75" customHeight="1">
      <c r="A54" s="312" t="s">
        <v>426</v>
      </c>
      <c r="B54" s="330" t="s">
        <v>372</v>
      </c>
      <c r="C54" s="273">
        <v>4472402.3899999997</v>
      </c>
      <c r="D54" s="273">
        <v>-4472402.3899999997</v>
      </c>
      <c r="E54" s="273">
        <f t="shared" si="20"/>
        <v>0</v>
      </c>
      <c r="F54" s="274"/>
      <c r="G54" s="274">
        <f t="shared" si="21"/>
        <v>0</v>
      </c>
      <c r="H54" s="274">
        <v>0</v>
      </c>
      <c r="I54" s="274"/>
      <c r="J54" s="274">
        <f t="shared" si="22"/>
        <v>0</v>
      </c>
      <c r="K54" s="274">
        <v>0</v>
      </c>
      <c r="L54" s="274"/>
      <c r="M54" s="274">
        <f t="shared" si="23"/>
        <v>0</v>
      </c>
      <c r="N54" s="262"/>
    </row>
    <row r="55" spans="1:19" s="186" customFormat="1" ht="39" customHeight="1">
      <c r="A55" s="312" t="s">
        <v>427</v>
      </c>
      <c r="B55" s="330" t="s">
        <v>372</v>
      </c>
      <c r="C55" s="273">
        <v>5502100</v>
      </c>
      <c r="D55" s="273"/>
      <c r="E55" s="273">
        <f t="shared" si="20"/>
        <v>5502100</v>
      </c>
      <c r="F55" s="274"/>
      <c r="G55" s="274">
        <f t="shared" si="21"/>
        <v>5502100</v>
      </c>
      <c r="H55" s="274">
        <v>0</v>
      </c>
      <c r="I55" s="274"/>
      <c r="J55" s="274">
        <f t="shared" si="22"/>
        <v>0</v>
      </c>
      <c r="K55" s="274">
        <v>0</v>
      </c>
      <c r="L55" s="274"/>
      <c r="M55" s="274">
        <f t="shared" si="23"/>
        <v>0</v>
      </c>
      <c r="N55" s="262"/>
    </row>
    <row r="56" spans="1:19" s="186" customFormat="1" ht="49.5" customHeight="1">
      <c r="A56" s="312" t="s">
        <v>428</v>
      </c>
      <c r="B56" s="330" t="s">
        <v>372</v>
      </c>
      <c r="C56" s="273">
        <v>893788</v>
      </c>
      <c r="D56" s="273"/>
      <c r="E56" s="273">
        <f t="shared" si="20"/>
        <v>893788</v>
      </c>
      <c r="F56" s="274"/>
      <c r="G56" s="274">
        <f t="shared" si="21"/>
        <v>893788</v>
      </c>
      <c r="H56" s="274">
        <v>893788</v>
      </c>
      <c r="I56" s="274"/>
      <c r="J56" s="274">
        <f t="shared" si="22"/>
        <v>893788</v>
      </c>
      <c r="K56" s="274">
        <v>893788</v>
      </c>
      <c r="L56" s="274"/>
      <c r="M56" s="274">
        <f t="shared" si="23"/>
        <v>893788</v>
      </c>
      <c r="N56" s="262"/>
    </row>
    <row r="57" spans="1:19" s="186" customFormat="1" ht="14.25" customHeight="1">
      <c r="A57" s="312" t="s">
        <v>449</v>
      </c>
      <c r="B57" s="330" t="s">
        <v>372</v>
      </c>
      <c r="C57" s="273"/>
      <c r="D57" s="273">
        <v>545090</v>
      </c>
      <c r="E57" s="273">
        <f t="shared" si="20"/>
        <v>545090</v>
      </c>
      <c r="F57" s="274"/>
      <c r="G57" s="274">
        <f t="shared" si="21"/>
        <v>545090</v>
      </c>
      <c r="H57" s="274"/>
      <c r="I57" s="274"/>
      <c r="J57" s="274"/>
      <c r="K57" s="274"/>
      <c r="L57" s="274"/>
      <c r="M57" s="274"/>
      <c r="N57" s="262"/>
    </row>
    <row r="58" spans="1:19" s="186" customFormat="1" ht="14.25" customHeight="1">
      <c r="A58" s="312" t="s">
        <v>421</v>
      </c>
      <c r="B58" s="331" t="s">
        <v>372</v>
      </c>
      <c r="C58" s="273">
        <v>301839877.80000001</v>
      </c>
      <c r="D58" s="273"/>
      <c r="E58" s="273">
        <f t="shared" si="20"/>
        <v>301839877.80000001</v>
      </c>
      <c r="F58" s="274"/>
      <c r="G58" s="274">
        <f t="shared" si="21"/>
        <v>301839877.80000001</v>
      </c>
      <c r="H58" s="273">
        <v>323430125.87</v>
      </c>
      <c r="I58" s="273"/>
      <c r="J58" s="274">
        <f t="shared" si="22"/>
        <v>323430125.87</v>
      </c>
      <c r="K58" s="273">
        <v>338839877.80000001</v>
      </c>
      <c r="L58" s="273"/>
      <c r="M58" s="274">
        <f t="shared" si="23"/>
        <v>338839877.80000001</v>
      </c>
      <c r="N58" s="258"/>
    </row>
    <row r="59" spans="1:19" s="186" customFormat="1" ht="30" customHeight="1">
      <c r="A59" s="337" t="s">
        <v>460</v>
      </c>
      <c r="B59" s="331" t="s">
        <v>372</v>
      </c>
      <c r="C59" s="273"/>
      <c r="D59" s="273"/>
      <c r="E59" s="273"/>
      <c r="F59" s="343">
        <v>546090</v>
      </c>
      <c r="G59" s="274">
        <f t="shared" si="21"/>
        <v>546090</v>
      </c>
      <c r="H59" s="273"/>
      <c r="I59" s="273"/>
      <c r="J59" s="274"/>
      <c r="K59" s="273"/>
      <c r="L59" s="273"/>
      <c r="M59" s="274"/>
      <c r="N59" s="258"/>
    </row>
    <row r="60" spans="1:19" s="186" customFormat="1" ht="30" customHeight="1">
      <c r="A60" s="337" t="s">
        <v>474</v>
      </c>
      <c r="B60" s="331" t="s">
        <v>372</v>
      </c>
      <c r="C60" s="273"/>
      <c r="D60" s="273"/>
      <c r="E60" s="273"/>
      <c r="F60" s="343">
        <v>1350882.32</v>
      </c>
      <c r="G60" s="274">
        <f t="shared" si="21"/>
        <v>1350882.32</v>
      </c>
      <c r="H60" s="273"/>
      <c r="I60" s="273"/>
      <c r="J60" s="274"/>
      <c r="K60" s="273"/>
      <c r="L60" s="273"/>
      <c r="M60" s="274"/>
      <c r="N60" s="258"/>
    </row>
    <row r="61" spans="1:19" s="292" customFormat="1" ht="21">
      <c r="A61" s="311" t="s">
        <v>76</v>
      </c>
      <c r="B61" s="329" t="s">
        <v>112</v>
      </c>
      <c r="C61" s="269">
        <f t="shared" ref="C61:M61" si="27">SUM(C62:C77)</f>
        <v>884905479.19000006</v>
      </c>
      <c r="D61" s="269">
        <f t="shared" si="27"/>
        <v>-7853907.120000001</v>
      </c>
      <c r="E61" s="269">
        <f>SUM(E62:E78)</f>
        <v>877051572.07000005</v>
      </c>
      <c r="F61" s="269">
        <f t="shared" ref="F61:G61" si="28">SUM(F62:F78)</f>
        <v>0</v>
      </c>
      <c r="G61" s="269">
        <f t="shared" si="28"/>
        <v>877051572.07000005</v>
      </c>
      <c r="H61" s="269">
        <f t="shared" si="27"/>
        <v>861410487.24000001</v>
      </c>
      <c r="I61" s="269">
        <f t="shared" si="27"/>
        <v>-6583966.8000000007</v>
      </c>
      <c r="J61" s="269">
        <f t="shared" si="27"/>
        <v>854826520.43999994</v>
      </c>
      <c r="K61" s="269">
        <f t="shared" si="27"/>
        <v>887232194.14999998</v>
      </c>
      <c r="L61" s="269">
        <f t="shared" si="27"/>
        <v>-5898634.7000000011</v>
      </c>
      <c r="M61" s="269">
        <f t="shared" si="27"/>
        <v>881333559.44999993</v>
      </c>
      <c r="N61" s="261"/>
      <c r="O61" s="291"/>
      <c r="Q61" s="293"/>
      <c r="R61" s="293"/>
      <c r="S61" s="293"/>
    </row>
    <row r="62" spans="1:19" ht="51">
      <c r="A62" s="312" t="s">
        <v>440</v>
      </c>
      <c r="B62" s="331" t="s">
        <v>382</v>
      </c>
      <c r="C62" s="273">
        <v>65219627.200000003</v>
      </c>
      <c r="D62" s="273"/>
      <c r="E62" s="273">
        <f>C62+D62</f>
        <v>65219627.200000003</v>
      </c>
      <c r="F62" s="274"/>
      <c r="G62" s="274">
        <f>E62+F62</f>
        <v>65219627.200000003</v>
      </c>
      <c r="H62" s="274">
        <v>0</v>
      </c>
      <c r="I62" s="274"/>
      <c r="J62" s="274">
        <f>H62+I62</f>
        <v>0</v>
      </c>
      <c r="K62" s="274">
        <v>0</v>
      </c>
      <c r="L62" s="274"/>
      <c r="M62" s="274">
        <f>K62+L62</f>
        <v>0</v>
      </c>
      <c r="N62" s="262"/>
    </row>
    <row r="63" spans="1:19" ht="39" customHeight="1">
      <c r="A63" s="312" t="s">
        <v>441</v>
      </c>
      <c r="B63" s="330" t="s">
        <v>382</v>
      </c>
      <c r="C63" s="273">
        <v>1331012.8</v>
      </c>
      <c r="D63" s="273"/>
      <c r="E63" s="273">
        <f t="shared" ref="E63:E77" si="29">C63+D63</f>
        <v>1331012.8</v>
      </c>
      <c r="F63" s="274"/>
      <c r="G63" s="274">
        <f t="shared" ref="G63:G75" si="30">E63+F63</f>
        <v>1331012.8</v>
      </c>
      <c r="H63" s="274">
        <v>0</v>
      </c>
      <c r="I63" s="274"/>
      <c r="J63" s="274">
        <f t="shared" ref="J63:J77" si="31">H63+I63</f>
        <v>0</v>
      </c>
      <c r="K63" s="274">
        <v>0</v>
      </c>
      <c r="L63" s="274"/>
      <c r="M63" s="274">
        <f t="shared" ref="M63:M77" si="32">K63+L63</f>
        <v>0</v>
      </c>
      <c r="N63" s="262"/>
    </row>
    <row r="64" spans="1:19" ht="24.75" customHeight="1">
      <c r="A64" s="312" t="s">
        <v>429</v>
      </c>
      <c r="B64" s="330" t="s">
        <v>382</v>
      </c>
      <c r="C64" s="273">
        <v>431436.97</v>
      </c>
      <c r="D64" s="273">
        <v>3864.89</v>
      </c>
      <c r="E64" s="273">
        <f t="shared" si="29"/>
        <v>435301.86</v>
      </c>
      <c r="F64" s="274"/>
      <c r="G64" s="274">
        <f t="shared" si="30"/>
        <v>435301.86</v>
      </c>
      <c r="H64" s="274">
        <v>468998.64</v>
      </c>
      <c r="I64" s="274">
        <v>-13771.87</v>
      </c>
      <c r="J64" s="274">
        <f t="shared" si="31"/>
        <v>455226.77</v>
      </c>
      <c r="K64" s="274">
        <v>528820.61</v>
      </c>
      <c r="L64" s="274">
        <v>-57242.2</v>
      </c>
      <c r="M64" s="274">
        <f t="shared" si="32"/>
        <v>471578.41</v>
      </c>
      <c r="N64" s="262"/>
    </row>
    <row r="65" spans="1:15" ht="39" customHeight="1">
      <c r="A65" s="312" t="s">
        <v>413</v>
      </c>
      <c r="B65" s="330" t="s">
        <v>382</v>
      </c>
      <c r="C65" s="273">
        <v>14000</v>
      </c>
      <c r="D65" s="273"/>
      <c r="E65" s="273">
        <f t="shared" si="29"/>
        <v>14000</v>
      </c>
      <c r="F65" s="274"/>
      <c r="G65" s="274">
        <f t="shared" si="30"/>
        <v>14000</v>
      </c>
      <c r="H65" s="274">
        <v>14000</v>
      </c>
      <c r="I65" s="274"/>
      <c r="J65" s="274">
        <f t="shared" si="31"/>
        <v>14000</v>
      </c>
      <c r="K65" s="274">
        <v>14000</v>
      </c>
      <c r="L65" s="274"/>
      <c r="M65" s="274">
        <f t="shared" si="32"/>
        <v>14000</v>
      </c>
      <c r="N65" s="262"/>
    </row>
    <row r="66" spans="1:15" ht="24.75" customHeight="1">
      <c r="A66" s="312" t="s">
        <v>420</v>
      </c>
      <c r="B66" s="330" t="s">
        <v>382</v>
      </c>
      <c r="C66" s="273">
        <v>35000</v>
      </c>
      <c r="D66" s="273"/>
      <c r="E66" s="273">
        <f t="shared" si="29"/>
        <v>35000</v>
      </c>
      <c r="F66" s="274"/>
      <c r="G66" s="274">
        <f t="shared" si="30"/>
        <v>35000</v>
      </c>
      <c r="H66" s="274">
        <v>35000</v>
      </c>
      <c r="I66" s="274"/>
      <c r="J66" s="274">
        <f t="shared" si="31"/>
        <v>35000</v>
      </c>
      <c r="K66" s="274">
        <v>35000</v>
      </c>
      <c r="L66" s="274"/>
      <c r="M66" s="274">
        <f t="shared" si="32"/>
        <v>35000</v>
      </c>
      <c r="N66" s="262"/>
    </row>
    <row r="67" spans="1:15" ht="48.75" customHeight="1">
      <c r="A67" s="312" t="s">
        <v>430</v>
      </c>
      <c r="B67" s="330" t="s">
        <v>382</v>
      </c>
      <c r="C67" s="273">
        <v>60713050.770000003</v>
      </c>
      <c r="D67" s="273">
        <v>-8121933.6100000003</v>
      </c>
      <c r="E67" s="273">
        <f t="shared" si="29"/>
        <v>52591117.160000004</v>
      </c>
      <c r="F67" s="274"/>
      <c r="G67" s="274">
        <f t="shared" si="30"/>
        <v>52591117.160000004</v>
      </c>
      <c r="H67" s="274">
        <v>63141573.200000003</v>
      </c>
      <c r="I67" s="274">
        <v>-6310791.1100000003</v>
      </c>
      <c r="J67" s="274">
        <f t="shared" si="31"/>
        <v>56830782.090000004</v>
      </c>
      <c r="K67" s="274">
        <v>71637135.730000004</v>
      </c>
      <c r="L67" s="274">
        <v>-5581730.3799999999</v>
      </c>
      <c r="M67" s="274">
        <f t="shared" si="32"/>
        <v>66055405.350000001</v>
      </c>
      <c r="N67" s="262"/>
    </row>
    <row r="68" spans="1:15" ht="38.25">
      <c r="A68" s="312" t="s">
        <v>431</v>
      </c>
      <c r="B68" s="330" t="s">
        <v>382</v>
      </c>
      <c r="C68" s="273">
        <v>4971604.92</v>
      </c>
      <c r="D68" s="273"/>
      <c r="E68" s="273">
        <f t="shared" si="29"/>
        <v>4971604.92</v>
      </c>
      <c r="F68" s="274"/>
      <c r="G68" s="274">
        <f t="shared" si="30"/>
        <v>4971604.92</v>
      </c>
      <c r="H68" s="274">
        <v>5170475.4000000004</v>
      </c>
      <c r="I68" s="274"/>
      <c r="J68" s="274">
        <f t="shared" si="31"/>
        <v>5170475.4000000004</v>
      </c>
      <c r="K68" s="274">
        <v>5377303.2400000002</v>
      </c>
      <c r="L68" s="274"/>
      <c r="M68" s="274">
        <f t="shared" si="32"/>
        <v>5377303.2400000002</v>
      </c>
      <c r="N68" s="262"/>
    </row>
    <row r="69" spans="1:15" s="314" customFormat="1" ht="38.25">
      <c r="A69" s="312" t="s">
        <v>437</v>
      </c>
      <c r="B69" s="332" t="s">
        <v>382</v>
      </c>
      <c r="C69" s="274">
        <v>3215798</v>
      </c>
      <c r="D69" s="274"/>
      <c r="E69" s="274">
        <f t="shared" ref="E69" si="33">C69+D69</f>
        <v>3215798</v>
      </c>
      <c r="F69" s="274"/>
      <c r="G69" s="274">
        <f t="shared" si="30"/>
        <v>3215798</v>
      </c>
      <c r="H69" s="274"/>
      <c r="I69" s="274"/>
      <c r="J69" s="274"/>
      <c r="K69" s="274"/>
      <c r="L69" s="274"/>
      <c r="M69" s="274"/>
      <c r="N69" s="262"/>
      <c r="O69" s="319"/>
    </row>
    <row r="70" spans="1:15" ht="38.25">
      <c r="A70" s="312" t="s">
        <v>432</v>
      </c>
      <c r="B70" s="330" t="s">
        <v>390</v>
      </c>
      <c r="C70" s="273">
        <v>8545600</v>
      </c>
      <c r="D70" s="273"/>
      <c r="E70" s="273">
        <f t="shared" si="29"/>
        <v>8545600</v>
      </c>
      <c r="F70" s="274"/>
      <c r="G70" s="274">
        <f t="shared" si="30"/>
        <v>8545600</v>
      </c>
      <c r="H70" s="274">
        <v>8653080</v>
      </c>
      <c r="I70" s="274"/>
      <c r="J70" s="274">
        <f t="shared" si="31"/>
        <v>8653080</v>
      </c>
      <c r="K70" s="274">
        <v>9990560</v>
      </c>
      <c r="L70" s="274"/>
      <c r="M70" s="274">
        <f t="shared" si="32"/>
        <v>9990560</v>
      </c>
      <c r="N70" s="262"/>
    </row>
    <row r="71" spans="1:15" ht="48.75" customHeight="1">
      <c r="A71" s="312" t="s">
        <v>433</v>
      </c>
      <c r="B71" s="330" t="s">
        <v>392</v>
      </c>
      <c r="C71" s="273">
        <v>8514686.3300000001</v>
      </c>
      <c r="D71" s="273">
        <v>-8514686.3300000001</v>
      </c>
      <c r="E71" s="273">
        <f t="shared" si="29"/>
        <v>0</v>
      </c>
      <c r="F71" s="274"/>
      <c r="G71" s="274">
        <f t="shared" si="30"/>
        <v>0</v>
      </c>
      <c r="H71" s="274">
        <v>8962827.7200000007</v>
      </c>
      <c r="I71" s="274">
        <v>-297252.37</v>
      </c>
      <c r="J71" s="274">
        <f t="shared" si="31"/>
        <v>8665575.3500000015</v>
      </c>
      <c r="K71" s="274">
        <v>8962827.7200000007</v>
      </c>
      <c r="L71" s="274">
        <v>-264318.86</v>
      </c>
      <c r="M71" s="274">
        <f t="shared" si="32"/>
        <v>8698508.8600000013</v>
      </c>
      <c r="N71" s="262"/>
    </row>
    <row r="72" spans="1:15" ht="24.75" customHeight="1">
      <c r="A72" s="312" t="s">
        <v>423</v>
      </c>
      <c r="B72" s="330" t="s">
        <v>394</v>
      </c>
      <c r="C72" s="273">
        <v>2485383.7999999998</v>
      </c>
      <c r="D72" s="273">
        <v>37873.75</v>
      </c>
      <c r="E72" s="273">
        <f t="shared" si="29"/>
        <v>2523257.5499999998</v>
      </c>
      <c r="F72" s="274"/>
      <c r="G72" s="274">
        <f t="shared" si="30"/>
        <v>2523257.5499999998</v>
      </c>
      <c r="H72" s="274">
        <v>2570332.25</v>
      </c>
      <c r="I72" s="274">
        <v>68308.3</v>
      </c>
      <c r="J72" s="274">
        <f t="shared" si="31"/>
        <v>2638640.5499999998</v>
      </c>
      <c r="K72" s="274">
        <v>2664765.25</v>
      </c>
      <c r="L72" s="274">
        <v>68210.55</v>
      </c>
      <c r="M72" s="274">
        <f t="shared" si="32"/>
        <v>2732975.8</v>
      </c>
      <c r="N72" s="262"/>
    </row>
    <row r="73" spans="1:15" ht="24.75" customHeight="1">
      <c r="A73" s="312" t="s">
        <v>422</v>
      </c>
      <c r="B73" s="330" t="s">
        <v>396</v>
      </c>
      <c r="C73" s="273">
        <v>4132.9799999999996</v>
      </c>
      <c r="D73" s="273">
        <v>-2722.4</v>
      </c>
      <c r="E73" s="273">
        <f t="shared" si="29"/>
        <v>1410.5799999999995</v>
      </c>
      <c r="F73" s="274"/>
      <c r="G73" s="274">
        <f t="shared" si="30"/>
        <v>1410.5799999999995</v>
      </c>
      <c r="H73" s="274">
        <v>3684.33</v>
      </c>
      <c r="I73" s="274">
        <v>-2200.91</v>
      </c>
      <c r="J73" s="274">
        <f t="shared" si="31"/>
        <v>1483.42</v>
      </c>
      <c r="K73" s="274">
        <v>3684.75</v>
      </c>
      <c r="L73" s="274">
        <v>-2361.4499999999998</v>
      </c>
      <c r="M73" s="274">
        <f t="shared" si="32"/>
        <v>1323.3000000000002</v>
      </c>
      <c r="N73" s="262"/>
    </row>
    <row r="74" spans="1:15" ht="27.75" customHeight="1">
      <c r="A74" s="312" t="s">
        <v>434</v>
      </c>
      <c r="B74" s="330" t="s">
        <v>398</v>
      </c>
      <c r="C74" s="273">
        <v>30405510</v>
      </c>
      <c r="D74" s="273"/>
      <c r="E74" s="273">
        <f t="shared" si="29"/>
        <v>30405510</v>
      </c>
      <c r="F74" s="274"/>
      <c r="G74" s="274">
        <f t="shared" si="30"/>
        <v>30405510</v>
      </c>
      <c r="H74" s="274">
        <v>30783990</v>
      </c>
      <c r="I74" s="274"/>
      <c r="J74" s="274">
        <f t="shared" si="31"/>
        <v>30783990</v>
      </c>
      <c r="K74" s="274">
        <v>30783990</v>
      </c>
      <c r="L74" s="274"/>
      <c r="M74" s="274">
        <f t="shared" si="32"/>
        <v>30783990</v>
      </c>
      <c r="N74" s="262"/>
    </row>
    <row r="75" spans="1:15" ht="24.75" customHeight="1">
      <c r="A75" s="312" t="s">
        <v>424</v>
      </c>
      <c r="B75" s="330" t="s">
        <v>400</v>
      </c>
      <c r="C75" s="273">
        <v>8375735.4199999999</v>
      </c>
      <c r="D75" s="273"/>
      <c r="E75" s="273">
        <f t="shared" si="29"/>
        <v>8375735.4199999999</v>
      </c>
      <c r="F75" s="274"/>
      <c r="G75" s="274">
        <f t="shared" si="30"/>
        <v>8375735.4199999999</v>
      </c>
      <c r="H75" s="274">
        <v>8754308.7100000009</v>
      </c>
      <c r="I75" s="274"/>
      <c r="J75" s="274">
        <f t="shared" si="31"/>
        <v>8754308.7100000009</v>
      </c>
      <c r="K75" s="274">
        <v>9064989.8599999994</v>
      </c>
      <c r="L75" s="274"/>
      <c r="M75" s="274">
        <f t="shared" si="32"/>
        <v>9064989.8599999994</v>
      </c>
      <c r="N75" s="262"/>
    </row>
    <row r="76" spans="1:15" ht="24.75" customHeight="1">
      <c r="A76" s="312" t="s">
        <v>435</v>
      </c>
      <c r="B76" s="330" t="s">
        <v>402</v>
      </c>
      <c r="C76" s="273">
        <v>690642900</v>
      </c>
      <c r="D76" s="273">
        <v>511400</v>
      </c>
      <c r="E76" s="273">
        <f>C76+D76</f>
        <v>691154300</v>
      </c>
      <c r="F76" s="274"/>
      <c r="G76" s="274">
        <f>E76+F76</f>
        <v>691154300</v>
      </c>
      <c r="H76" s="274">
        <v>715126400</v>
      </c>
      <c r="I76" s="274"/>
      <c r="J76" s="274">
        <f t="shared" si="31"/>
        <v>715126400</v>
      </c>
      <c r="K76" s="274">
        <v>730443300</v>
      </c>
      <c r="L76" s="274"/>
      <c r="M76" s="274">
        <f t="shared" si="32"/>
        <v>730443300</v>
      </c>
      <c r="N76" s="262"/>
    </row>
    <row r="77" spans="1:15" ht="55.9" customHeight="1">
      <c r="A77" s="312" t="s">
        <v>436</v>
      </c>
      <c r="B77" s="330" t="s">
        <v>402</v>
      </c>
      <c r="C77" s="273">
        <v>0</v>
      </c>
      <c r="D77" s="273">
        <v>8232296.5800000001</v>
      </c>
      <c r="E77" s="273">
        <f t="shared" si="29"/>
        <v>8232296.5800000001</v>
      </c>
      <c r="F77" s="274">
        <v>-4632580</v>
      </c>
      <c r="G77" s="274">
        <f t="shared" ref="G77:G78" si="34">E77+F77</f>
        <v>3599716.58</v>
      </c>
      <c r="H77" s="274">
        <v>17725816.989999998</v>
      </c>
      <c r="I77" s="274">
        <v>-28258.84</v>
      </c>
      <c r="J77" s="274">
        <f t="shared" si="31"/>
        <v>17697558.149999999</v>
      </c>
      <c r="K77" s="274">
        <v>17725816.989999998</v>
      </c>
      <c r="L77" s="274">
        <v>-61192.36</v>
      </c>
      <c r="M77" s="274">
        <f t="shared" si="32"/>
        <v>17664624.629999999</v>
      </c>
      <c r="N77" s="262"/>
    </row>
    <row r="78" spans="1:15" ht="48.75" customHeight="1">
      <c r="A78" s="312" t="s">
        <v>472</v>
      </c>
      <c r="B78" s="330" t="s">
        <v>473</v>
      </c>
      <c r="C78" s="273"/>
      <c r="D78" s="273"/>
      <c r="E78" s="273"/>
      <c r="F78" s="274">
        <v>4632580</v>
      </c>
      <c r="G78" s="274">
        <f t="shared" si="34"/>
        <v>4632580</v>
      </c>
      <c r="H78" s="274"/>
      <c r="I78" s="274"/>
      <c r="J78" s="274"/>
      <c r="K78" s="274"/>
      <c r="L78" s="274"/>
      <c r="M78" s="274"/>
      <c r="N78" s="262"/>
    </row>
    <row r="79" spans="1:15" s="292" customFormat="1" ht="21">
      <c r="A79" s="311" t="s">
        <v>54</v>
      </c>
      <c r="B79" s="329" t="s">
        <v>130</v>
      </c>
      <c r="C79" s="269">
        <f>SUM(C80:C86)</f>
        <v>74696722.209999993</v>
      </c>
      <c r="D79" s="269">
        <f>SUM(D80:D86)</f>
        <v>36989079.350000001</v>
      </c>
      <c r="E79" s="269">
        <f>SUM(E80:E91)</f>
        <v>111685801.56</v>
      </c>
      <c r="F79" s="269">
        <f t="shared" ref="F79:G79" si="35">SUM(F80:F91)</f>
        <v>31660086.689999998</v>
      </c>
      <c r="G79" s="269">
        <f t="shared" si="35"/>
        <v>143345888.25</v>
      </c>
      <c r="H79" s="269">
        <f t="shared" ref="H79:M79" si="36">SUM(H80:H86)</f>
        <v>1555240.61</v>
      </c>
      <c r="I79" s="269">
        <f t="shared" si="36"/>
        <v>0</v>
      </c>
      <c r="J79" s="269">
        <f t="shared" si="36"/>
        <v>1555240.61</v>
      </c>
      <c r="K79" s="269">
        <f t="shared" si="36"/>
        <v>714570.01</v>
      </c>
      <c r="L79" s="269">
        <f t="shared" si="36"/>
        <v>0</v>
      </c>
      <c r="M79" s="269">
        <f t="shared" si="36"/>
        <v>714570.01</v>
      </c>
      <c r="N79" s="261"/>
      <c r="O79" s="291"/>
    </row>
    <row r="80" spans="1:15" ht="63.75">
      <c r="A80" s="312" t="s">
        <v>418</v>
      </c>
      <c r="B80" s="330" t="s">
        <v>406</v>
      </c>
      <c r="C80" s="273">
        <v>21481.599999999999</v>
      </c>
      <c r="D80" s="273"/>
      <c r="E80" s="273">
        <f>C80+D80</f>
        <v>21481.599999999999</v>
      </c>
      <c r="F80" s="274"/>
      <c r="G80" s="274">
        <f>E80+F80</f>
        <v>21481.599999999999</v>
      </c>
      <c r="H80" s="274">
        <v>0</v>
      </c>
      <c r="I80" s="274"/>
      <c r="J80" s="274">
        <f>H80+I80</f>
        <v>0</v>
      </c>
      <c r="K80" s="274">
        <v>0</v>
      </c>
      <c r="L80" s="274"/>
      <c r="M80" s="274">
        <f>K80+L80</f>
        <v>0</v>
      </c>
      <c r="N80" s="262"/>
    </row>
    <row r="81" spans="1:19" ht="25.5">
      <c r="A81" s="312" t="s">
        <v>414</v>
      </c>
      <c r="B81" s="330" t="s">
        <v>406</v>
      </c>
      <c r="C81" s="273">
        <v>1555240.61</v>
      </c>
      <c r="D81" s="273">
        <v>218574.36</v>
      </c>
      <c r="E81" s="273">
        <f t="shared" ref="E81:E86" si="37">C81+D81</f>
        <v>1773814.9700000002</v>
      </c>
      <c r="F81" s="274"/>
      <c r="G81" s="274">
        <f t="shared" ref="G81:G91" si="38">E81+F81</f>
        <v>1773814.9700000002</v>
      </c>
      <c r="H81" s="274">
        <v>1555240.61</v>
      </c>
      <c r="I81" s="274"/>
      <c r="J81" s="274">
        <f t="shared" ref="J81:J83" si="39">H81+I81</f>
        <v>1555240.61</v>
      </c>
      <c r="K81" s="274">
        <v>714570.01</v>
      </c>
      <c r="L81" s="274"/>
      <c r="M81" s="274">
        <f t="shared" ref="M81:M92" si="40">K81+L81</f>
        <v>714570.01</v>
      </c>
      <c r="N81" s="262"/>
    </row>
    <row r="82" spans="1:19" ht="25.5">
      <c r="A82" s="312" t="s">
        <v>438</v>
      </c>
      <c r="B82" s="330" t="s">
        <v>406</v>
      </c>
      <c r="C82" s="273">
        <v>73120000</v>
      </c>
      <c r="D82" s="273"/>
      <c r="E82" s="273">
        <f t="shared" si="37"/>
        <v>73120000</v>
      </c>
      <c r="F82" s="274"/>
      <c r="G82" s="274">
        <f t="shared" si="38"/>
        <v>73120000</v>
      </c>
      <c r="H82" s="274">
        <v>0</v>
      </c>
      <c r="I82" s="274"/>
      <c r="J82" s="274">
        <f t="shared" si="39"/>
        <v>0</v>
      </c>
      <c r="K82" s="274">
        <v>0</v>
      </c>
      <c r="L82" s="274"/>
      <c r="M82" s="274">
        <f t="shared" si="40"/>
        <v>0</v>
      </c>
      <c r="N82" s="262"/>
    </row>
    <row r="83" spans="1:19" ht="25.5">
      <c r="A83" s="312" t="s">
        <v>451</v>
      </c>
      <c r="B83" s="330" t="s">
        <v>406</v>
      </c>
      <c r="C83" s="273"/>
      <c r="D83" s="273">
        <v>16390116.210000001</v>
      </c>
      <c r="E83" s="273">
        <f t="shared" si="37"/>
        <v>16390116.210000001</v>
      </c>
      <c r="F83" s="274"/>
      <c r="G83" s="274">
        <f t="shared" si="38"/>
        <v>16390116.210000001</v>
      </c>
      <c r="H83" s="274"/>
      <c r="I83" s="274"/>
      <c r="J83" s="274">
        <f t="shared" si="39"/>
        <v>0</v>
      </c>
      <c r="K83" s="274"/>
      <c r="L83" s="274"/>
      <c r="M83" s="274">
        <f t="shared" si="40"/>
        <v>0</v>
      </c>
      <c r="N83" s="262"/>
    </row>
    <row r="84" spans="1:19" ht="28.15" customHeight="1">
      <c r="A84" s="312" t="s">
        <v>461</v>
      </c>
      <c r="B84" s="330" t="s">
        <v>406</v>
      </c>
      <c r="C84" s="273"/>
      <c r="D84" s="273"/>
      <c r="E84" s="273"/>
      <c r="F84" s="342">
        <v>1106622.68</v>
      </c>
      <c r="G84" s="274">
        <f t="shared" si="38"/>
        <v>1106622.68</v>
      </c>
      <c r="H84" s="274"/>
      <c r="I84" s="274"/>
      <c r="J84" s="274"/>
      <c r="K84" s="274"/>
      <c r="L84" s="274"/>
      <c r="M84" s="274"/>
      <c r="N84" s="262"/>
    </row>
    <row r="85" spans="1:19" ht="25.5">
      <c r="A85" s="312" t="s">
        <v>452</v>
      </c>
      <c r="B85" s="330" t="s">
        <v>406</v>
      </c>
      <c r="C85" s="273"/>
      <c r="D85" s="273">
        <v>19792777.780000001</v>
      </c>
      <c r="E85" s="273">
        <f t="shared" ref="E85" si="41">C85+D85</f>
        <v>19792777.780000001</v>
      </c>
      <c r="F85" s="342">
        <v>11094333.33</v>
      </c>
      <c r="G85" s="274">
        <f t="shared" si="38"/>
        <v>30887111.109999999</v>
      </c>
      <c r="H85" s="274"/>
      <c r="I85" s="274"/>
      <c r="J85" s="274"/>
      <c r="K85" s="274"/>
      <c r="L85" s="274"/>
      <c r="M85" s="274"/>
      <c r="N85" s="262"/>
    </row>
    <row r="86" spans="1:19" ht="27.6" customHeight="1">
      <c r="A86" s="312" t="s">
        <v>450</v>
      </c>
      <c r="B86" s="330" t="s">
        <v>406</v>
      </c>
      <c r="C86" s="273"/>
      <c r="D86" s="273">
        <v>587611</v>
      </c>
      <c r="E86" s="273">
        <f t="shared" si="37"/>
        <v>587611</v>
      </c>
      <c r="F86" s="274"/>
      <c r="G86" s="274">
        <f t="shared" si="38"/>
        <v>587611</v>
      </c>
      <c r="H86" s="274"/>
      <c r="I86" s="274"/>
      <c r="J86" s="274"/>
      <c r="K86" s="274"/>
      <c r="L86" s="274"/>
      <c r="M86" s="274"/>
      <c r="N86" s="262"/>
    </row>
    <row r="87" spans="1:19" ht="25.5">
      <c r="A87" s="337" t="s">
        <v>462</v>
      </c>
      <c r="B87" s="330" t="s">
        <v>406</v>
      </c>
      <c r="C87" s="273"/>
      <c r="D87" s="273"/>
      <c r="E87" s="273"/>
      <c r="F87" s="342">
        <v>700000</v>
      </c>
      <c r="G87" s="274">
        <f t="shared" si="38"/>
        <v>700000</v>
      </c>
      <c r="H87" s="274"/>
      <c r="I87" s="274"/>
      <c r="J87" s="274"/>
      <c r="K87" s="274"/>
      <c r="L87" s="274"/>
      <c r="M87" s="274"/>
      <c r="N87" s="262"/>
    </row>
    <row r="88" spans="1:19" ht="54" customHeight="1">
      <c r="A88" s="337" t="s">
        <v>476</v>
      </c>
      <c r="B88" s="330" t="s">
        <v>406</v>
      </c>
      <c r="C88" s="273"/>
      <c r="D88" s="273"/>
      <c r="E88" s="273"/>
      <c r="F88" s="342">
        <v>6000000</v>
      </c>
      <c r="G88" s="274">
        <f t="shared" si="38"/>
        <v>6000000</v>
      </c>
      <c r="H88" s="274"/>
      <c r="I88" s="274"/>
      <c r="J88" s="274"/>
      <c r="K88" s="274"/>
      <c r="L88" s="274"/>
      <c r="M88" s="274"/>
      <c r="N88" s="262"/>
    </row>
    <row r="89" spans="1:19" ht="19.899999999999999" customHeight="1">
      <c r="A89" s="337" t="s">
        <v>475</v>
      </c>
      <c r="B89" s="330" t="s">
        <v>406</v>
      </c>
      <c r="C89" s="273"/>
      <c r="D89" s="273"/>
      <c r="E89" s="273"/>
      <c r="F89" s="342">
        <v>3437500</v>
      </c>
      <c r="G89" s="274">
        <f t="shared" si="38"/>
        <v>3437500</v>
      </c>
      <c r="H89" s="274"/>
      <c r="I89" s="274"/>
      <c r="J89" s="274"/>
      <c r="K89" s="274"/>
      <c r="L89" s="274"/>
      <c r="M89" s="274"/>
      <c r="N89" s="262"/>
    </row>
    <row r="90" spans="1:19" ht="28.9" customHeight="1">
      <c r="A90" s="337" t="s">
        <v>479</v>
      </c>
      <c r="B90" s="330" t="s">
        <v>406</v>
      </c>
      <c r="C90" s="273"/>
      <c r="D90" s="273"/>
      <c r="E90" s="273"/>
      <c r="F90" s="342">
        <v>6000000</v>
      </c>
      <c r="G90" s="274">
        <f t="shared" si="38"/>
        <v>6000000</v>
      </c>
      <c r="H90" s="274"/>
      <c r="I90" s="274"/>
      <c r="J90" s="274"/>
      <c r="K90" s="274"/>
      <c r="L90" s="274"/>
      <c r="M90" s="274"/>
      <c r="N90" s="262"/>
    </row>
    <row r="91" spans="1:19" ht="30.6" customHeight="1">
      <c r="A91" s="337" t="s">
        <v>470</v>
      </c>
      <c r="B91" s="330" t="s">
        <v>471</v>
      </c>
      <c r="C91" s="273"/>
      <c r="D91" s="273"/>
      <c r="E91" s="273"/>
      <c r="F91" s="342">
        <v>3321630.68</v>
      </c>
      <c r="G91" s="274">
        <f t="shared" si="38"/>
        <v>3321630.68</v>
      </c>
      <c r="H91" s="274"/>
      <c r="I91" s="274"/>
      <c r="J91" s="274"/>
      <c r="K91" s="274"/>
      <c r="L91" s="274"/>
      <c r="M91" s="274"/>
      <c r="N91" s="262"/>
    </row>
    <row r="92" spans="1:19" s="292" customFormat="1" ht="21">
      <c r="A92" s="313" t="s">
        <v>256</v>
      </c>
      <c r="B92" s="329" t="s">
        <v>257</v>
      </c>
      <c r="C92" s="269">
        <v>9079841.6099999994</v>
      </c>
      <c r="D92" s="269"/>
      <c r="E92" s="269">
        <f>E93</f>
        <v>9079841.6099999994</v>
      </c>
      <c r="F92" s="270"/>
      <c r="G92" s="270">
        <f>G93</f>
        <v>9079841.6099999994</v>
      </c>
      <c r="H92" s="270">
        <v>0</v>
      </c>
      <c r="I92" s="270">
        <v>0</v>
      </c>
      <c r="J92" s="270">
        <v>0</v>
      </c>
      <c r="K92" s="270">
        <v>0</v>
      </c>
      <c r="L92" s="270">
        <v>0</v>
      </c>
      <c r="M92" s="274">
        <f t="shared" si="40"/>
        <v>0</v>
      </c>
      <c r="N92" s="261"/>
      <c r="O92" s="291"/>
    </row>
    <row r="93" spans="1:19" ht="22.5">
      <c r="A93" s="308" t="s">
        <v>442</v>
      </c>
      <c r="B93" s="330" t="s">
        <v>443</v>
      </c>
      <c r="C93" s="273">
        <v>9079841.6099999994</v>
      </c>
      <c r="D93" s="273"/>
      <c r="E93" s="273">
        <f>C93</f>
        <v>9079841.6099999994</v>
      </c>
      <c r="F93" s="274"/>
      <c r="G93" s="274">
        <f>E93</f>
        <v>9079841.6099999994</v>
      </c>
      <c r="H93" s="273">
        <f>H92</f>
        <v>0</v>
      </c>
      <c r="I93" s="273"/>
      <c r="J93" s="273">
        <f>H93</f>
        <v>0</v>
      </c>
      <c r="K93" s="273">
        <v>0</v>
      </c>
      <c r="L93" s="273"/>
      <c r="M93" s="273">
        <v>0</v>
      </c>
      <c r="N93" s="258"/>
    </row>
    <row r="94" spans="1:19">
      <c r="A94" s="312"/>
      <c r="B94" s="330"/>
      <c r="C94" s="287"/>
      <c r="D94" s="287"/>
      <c r="E94" s="287"/>
      <c r="F94" s="288"/>
      <c r="G94" s="288"/>
      <c r="H94" s="288"/>
      <c r="I94" s="288"/>
      <c r="J94" s="288"/>
      <c r="K94" s="288"/>
      <c r="L94" s="288"/>
      <c r="M94" s="288"/>
      <c r="N94" s="266"/>
    </row>
    <row r="95" spans="1:19">
      <c r="A95" s="306" t="s">
        <v>66</v>
      </c>
      <c r="B95" s="329"/>
      <c r="C95" s="230">
        <f>C8+C36</f>
        <v>1837401509.8700001</v>
      </c>
      <c r="D95" s="230">
        <f t="shared" ref="D95:M95" si="42">D8+D36</f>
        <v>50079151.469999999</v>
      </c>
      <c r="E95" s="230">
        <f t="shared" si="42"/>
        <v>1887480661.3399999</v>
      </c>
      <c r="F95" s="296">
        <f t="shared" ref="F95:G95" si="43">F8+F36</f>
        <v>48661314.099999994</v>
      </c>
      <c r="G95" s="296">
        <f t="shared" si="43"/>
        <v>1936141975.4399998</v>
      </c>
      <c r="H95" s="230">
        <f t="shared" si="42"/>
        <v>1718104504.5599999</v>
      </c>
      <c r="I95" s="230">
        <f t="shared" si="42"/>
        <v>12606396.420000002</v>
      </c>
      <c r="J95" s="230">
        <f t="shared" si="42"/>
        <v>1730710900.9799998</v>
      </c>
      <c r="K95" s="230">
        <f t="shared" si="42"/>
        <v>1754895041.3999999</v>
      </c>
      <c r="L95" s="230">
        <f t="shared" si="42"/>
        <v>-4297177.2600000016</v>
      </c>
      <c r="M95" s="230">
        <f t="shared" si="42"/>
        <v>1750597864.1399999</v>
      </c>
      <c r="N95" s="267"/>
      <c r="Q95" s="255"/>
      <c r="R95" s="255"/>
      <c r="S95" s="255"/>
    </row>
    <row r="96" spans="1:19" s="316" customFormat="1">
      <c r="A96" s="298"/>
      <c r="B96" s="333"/>
      <c r="F96" s="298"/>
      <c r="G96" s="298"/>
      <c r="O96" s="227"/>
    </row>
    <row r="97" spans="1:19" s="298" customFormat="1">
      <c r="B97" s="334"/>
      <c r="C97" s="297"/>
      <c r="D97" s="297"/>
      <c r="E97" s="297">
        <f>C95+D95</f>
        <v>1887480661.3400002</v>
      </c>
      <c r="F97" s="297"/>
      <c r="G97" s="297">
        <f>E95+F95</f>
        <v>1936141975.4399998</v>
      </c>
      <c r="H97" s="297"/>
      <c r="I97" s="297"/>
      <c r="J97" s="297">
        <f>H95+I95</f>
        <v>1730710900.98</v>
      </c>
      <c r="K97" s="297"/>
      <c r="L97" s="297"/>
      <c r="M97" s="297">
        <f>K95+L95</f>
        <v>1750597864.1399999</v>
      </c>
      <c r="N97" s="297"/>
      <c r="O97" s="300"/>
      <c r="R97" s="297"/>
      <c r="S97" s="297"/>
    </row>
    <row r="98" spans="1:19" s="298" customFormat="1">
      <c r="B98" s="334"/>
      <c r="O98" s="300"/>
    </row>
    <row r="99" spans="1:19" s="316" customFormat="1">
      <c r="A99" s="298"/>
      <c r="B99" s="333"/>
      <c r="F99" s="298"/>
      <c r="G99" s="298"/>
      <c r="O99" s="227"/>
    </row>
  </sheetData>
  <mergeCells count="7">
    <mergeCell ref="C5:M5"/>
    <mergeCell ref="A1:K1"/>
    <mergeCell ref="A5:A6"/>
    <mergeCell ref="B5:B6"/>
    <mergeCell ref="C6:E6"/>
    <mergeCell ref="H6:J6"/>
    <mergeCell ref="K6:M6"/>
  </mergeCells>
  <pageMargins left="0.15748031496062992" right="0.17" top="0.19685039370078741" bottom="0.27559055118110237" header="0.15748031496062992" footer="0.15748031496062992"/>
  <pageSetup paperSize="9" scale="67" firstPageNumber="44" fitToHeight="3" orientation="landscape"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dimension ref="A1:S102"/>
  <sheetViews>
    <sheetView zoomScaleSheetLayoutView="100" workbookViewId="0">
      <pane xSplit="1" ySplit="12" topLeftCell="B88" activePane="bottomRight" state="frozen"/>
      <selection pane="topRight" activeCell="B1" sqref="B1"/>
      <selection pane="bottomLeft" activeCell="A14" sqref="A14"/>
      <selection pane="bottomRight" activeCell="A93" sqref="A93"/>
    </sheetView>
  </sheetViews>
  <sheetFormatPr defaultColWidth="9.140625" defaultRowHeight="12.75"/>
  <cols>
    <col min="1" max="1" width="56" style="183" customWidth="1"/>
    <col min="2" max="2" width="22.140625" style="184" customWidth="1"/>
    <col min="3" max="4" width="14.28515625" style="183" hidden="1" customWidth="1"/>
    <col min="5" max="5" width="14.7109375" style="183" hidden="1" customWidth="1"/>
    <col min="6" max="6" width="14.28515625" style="314" hidden="1" customWidth="1"/>
    <col min="7" max="7" width="14.7109375" style="314" customWidth="1"/>
    <col min="8" max="9" width="14.5703125" style="183" hidden="1" customWidth="1"/>
    <col min="10" max="10" width="14.5703125" style="183" customWidth="1"/>
    <col min="11" max="11" width="14.85546875" style="183" hidden="1" customWidth="1"/>
    <col min="12" max="12" width="14.5703125" style="183" hidden="1" customWidth="1"/>
    <col min="13" max="14" width="14.85546875" style="183" customWidth="1"/>
    <col min="15" max="15" width="13.28515625" style="186" customWidth="1"/>
    <col min="16" max="16" width="14.5703125" style="183" customWidth="1"/>
    <col min="17" max="17" width="17.5703125" style="183" customWidth="1"/>
    <col min="18" max="18" width="16.28515625" style="183" customWidth="1"/>
    <col min="19" max="19" width="17.28515625" style="183" customWidth="1"/>
    <col min="20" max="16384" width="9.140625" style="183"/>
  </cols>
  <sheetData>
    <row r="1" spans="1:19" ht="14.45" customHeight="1">
      <c r="D1" s="364" t="s">
        <v>409</v>
      </c>
      <c r="E1" s="364"/>
      <c r="F1" s="364"/>
      <c r="G1" s="364"/>
      <c r="H1" s="383"/>
      <c r="I1" s="383"/>
      <c r="J1" s="383"/>
      <c r="K1" s="383"/>
      <c r="L1" s="383"/>
      <c r="M1" s="383"/>
      <c r="O1" s="183"/>
    </row>
    <row r="2" spans="1:19" ht="32.450000000000003" customHeight="1">
      <c r="C2" s="384" t="s">
        <v>464</v>
      </c>
      <c r="D2" s="384"/>
      <c r="E2" s="384"/>
      <c r="F2" s="384"/>
      <c r="G2" s="384"/>
      <c r="H2" s="385"/>
      <c r="I2" s="385"/>
      <c r="J2" s="385"/>
      <c r="K2" s="385"/>
      <c r="L2" s="385"/>
      <c r="M2" s="385"/>
      <c r="O2" s="183"/>
    </row>
    <row r="3" spans="1:19" s="226" customFormat="1" ht="15" customHeight="1">
      <c r="A3" s="233"/>
      <c r="B3" s="234"/>
      <c r="C3" s="235"/>
      <c r="D3" s="235"/>
      <c r="E3" s="235"/>
      <c r="F3" s="338"/>
      <c r="G3" s="338"/>
      <c r="H3" s="235"/>
      <c r="I3" s="235"/>
      <c r="J3" s="235"/>
      <c r="K3" s="235"/>
      <c r="L3" s="235"/>
      <c r="M3" s="235"/>
      <c r="N3" s="235"/>
      <c r="O3" s="227"/>
    </row>
    <row r="4" spans="1:19" ht="14.45" customHeight="1">
      <c r="D4" s="364" t="s">
        <v>409</v>
      </c>
      <c r="E4" s="364"/>
      <c r="F4" s="364"/>
      <c r="G4" s="364"/>
      <c r="H4" s="383"/>
      <c r="I4" s="383"/>
      <c r="J4" s="383"/>
      <c r="K4" s="383"/>
      <c r="L4" s="383"/>
      <c r="M4" s="383"/>
      <c r="O4" s="183"/>
    </row>
    <row r="5" spans="1:19" ht="32.450000000000003" customHeight="1">
      <c r="C5" s="384" t="s">
        <v>455</v>
      </c>
      <c r="D5" s="384"/>
      <c r="E5" s="384"/>
      <c r="F5" s="384"/>
      <c r="G5" s="384"/>
      <c r="H5" s="385"/>
      <c r="I5" s="385"/>
      <c r="J5" s="385"/>
      <c r="K5" s="385"/>
      <c r="L5" s="385"/>
      <c r="M5" s="385"/>
      <c r="O5" s="183"/>
    </row>
    <row r="6" spans="1:19" s="226" customFormat="1" ht="16.899999999999999" customHeight="1">
      <c r="A6" s="386" t="s">
        <v>439</v>
      </c>
      <c r="B6" s="386"/>
      <c r="C6" s="387"/>
      <c r="D6" s="387"/>
      <c r="E6" s="387"/>
      <c r="F6" s="387"/>
      <c r="G6" s="387"/>
      <c r="H6" s="387"/>
      <c r="I6" s="387"/>
      <c r="J6" s="387"/>
      <c r="K6" s="387"/>
      <c r="L6" s="388"/>
      <c r="M6" s="388"/>
      <c r="N6" s="235"/>
      <c r="O6" s="227"/>
    </row>
    <row r="7" spans="1:19" s="226" customFormat="1" ht="16.899999999999999" customHeight="1">
      <c r="A7" s="233"/>
      <c r="B7" s="234"/>
      <c r="C7" s="235"/>
      <c r="D7" s="235"/>
      <c r="E7" s="235"/>
      <c r="F7" s="338"/>
      <c r="G7" s="338"/>
      <c r="H7" s="235"/>
      <c r="I7" s="235"/>
      <c r="J7" s="235"/>
      <c r="K7" s="235"/>
      <c r="L7" s="235"/>
      <c r="M7" s="235"/>
      <c r="N7" s="235"/>
      <c r="O7" s="227"/>
    </row>
    <row r="8" spans="1:19" ht="19.149999999999999" customHeight="1">
      <c r="A8" s="367" t="s">
        <v>50</v>
      </c>
      <c r="B8" s="367" t="s">
        <v>51</v>
      </c>
      <c r="C8" s="373" t="s">
        <v>343</v>
      </c>
      <c r="D8" s="373"/>
      <c r="E8" s="373"/>
      <c r="F8" s="373"/>
      <c r="G8" s="373"/>
      <c r="H8" s="373"/>
      <c r="I8" s="373"/>
      <c r="J8" s="373"/>
      <c r="K8" s="373"/>
      <c r="L8" s="374"/>
      <c r="M8" s="374"/>
      <c r="N8" s="259"/>
    </row>
    <row r="9" spans="1:19" ht="22.9" customHeight="1">
      <c r="A9" s="368"/>
      <c r="B9" s="368"/>
      <c r="C9" s="389" t="s">
        <v>341</v>
      </c>
      <c r="D9" s="390"/>
      <c r="E9" s="390"/>
      <c r="F9" s="391"/>
      <c r="G9" s="392"/>
      <c r="H9" s="381" t="s">
        <v>342</v>
      </c>
      <c r="I9" s="382"/>
      <c r="J9" s="382"/>
      <c r="K9" s="379" t="s">
        <v>360</v>
      </c>
      <c r="L9" s="380"/>
      <c r="M9" s="380"/>
      <c r="N9" s="259"/>
    </row>
    <row r="10" spans="1:19" ht="13.9" customHeight="1">
      <c r="A10" s="187">
        <v>1</v>
      </c>
      <c r="B10" s="188">
        <v>2</v>
      </c>
      <c r="C10" s="239">
        <v>3</v>
      </c>
      <c r="D10" s="289" t="s">
        <v>412</v>
      </c>
      <c r="E10" s="239">
        <v>3</v>
      </c>
      <c r="F10" s="339" t="s">
        <v>412</v>
      </c>
      <c r="G10" s="340">
        <v>3</v>
      </c>
      <c r="H10" s="240">
        <v>4</v>
      </c>
      <c r="I10" s="289" t="s">
        <v>412</v>
      </c>
      <c r="J10" s="240">
        <v>4</v>
      </c>
      <c r="K10" s="241">
        <v>5</v>
      </c>
      <c r="L10" s="289" t="s">
        <v>412</v>
      </c>
      <c r="M10" s="241">
        <v>5</v>
      </c>
      <c r="N10" s="260"/>
    </row>
    <row r="11" spans="1:19" s="186" customFormat="1" ht="15.6" customHeight="1">
      <c r="A11" s="228" t="s">
        <v>59</v>
      </c>
      <c r="B11" s="268" t="s">
        <v>22</v>
      </c>
      <c r="C11" s="269">
        <f>C12+C14+C16+C20+C24+C28+C31+C32+C34+C37</f>
        <v>447196424</v>
      </c>
      <c r="D11" s="269">
        <f t="shared" ref="D11:M11" si="0">D12+D14+D16+D20+D24+D28+D31+D32+D34+D37</f>
        <v>0</v>
      </c>
      <c r="E11" s="269">
        <f t="shared" si="0"/>
        <v>447196424</v>
      </c>
      <c r="F11" s="270">
        <f t="shared" ref="F11:G11" si="1">F12+F14+F16+F20+F24+F28+F31+F32+F34+F37</f>
        <v>0</v>
      </c>
      <c r="G11" s="270">
        <f t="shared" si="1"/>
        <v>447196424</v>
      </c>
      <c r="H11" s="269">
        <f t="shared" si="0"/>
        <v>477966717</v>
      </c>
      <c r="I11" s="269">
        <f t="shared" si="0"/>
        <v>0</v>
      </c>
      <c r="J11" s="269">
        <f t="shared" si="0"/>
        <v>477966717</v>
      </c>
      <c r="K11" s="269">
        <f t="shared" si="0"/>
        <v>509799834</v>
      </c>
      <c r="L11" s="269">
        <f t="shared" si="0"/>
        <v>0</v>
      </c>
      <c r="M11" s="269">
        <f t="shared" si="0"/>
        <v>509799834</v>
      </c>
      <c r="N11" s="261"/>
    </row>
    <row r="12" spans="1:19" s="186" customFormat="1" ht="19.899999999999999" customHeight="1">
      <c r="A12" s="271" t="s">
        <v>18</v>
      </c>
      <c r="B12" s="272" t="s">
        <v>23</v>
      </c>
      <c r="C12" s="273">
        <f>C13</f>
        <v>318134000</v>
      </c>
      <c r="D12" s="273">
        <f t="shared" ref="D12:M12" si="2">D13</f>
        <v>0</v>
      </c>
      <c r="E12" s="273">
        <f t="shared" si="2"/>
        <v>318134000</v>
      </c>
      <c r="F12" s="274">
        <f t="shared" si="2"/>
        <v>0</v>
      </c>
      <c r="G12" s="274">
        <f t="shared" si="2"/>
        <v>318134000</v>
      </c>
      <c r="H12" s="273">
        <f t="shared" si="2"/>
        <v>345270830</v>
      </c>
      <c r="I12" s="273">
        <f t="shared" si="2"/>
        <v>0</v>
      </c>
      <c r="J12" s="273">
        <f t="shared" si="2"/>
        <v>345270830</v>
      </c>
      <c r="K12" s="273">
        <f t="shared" si="2"/>
        <v>374722432</v>
      </c>
      <c r="L12" s="273">
        <f t="shared" si="2"/>
        <v>0</v>
      </c>
      <c r="M12" s="273">
        <f t="shared" si="2"/>
        <v>374722432</v>
      </c>
      <c r="N12" s="262"/>
    </row>
    <row r="13" spans="1:19" s="186" customFormat="1" ht="15.6" customHeight="1">
      <c r="A13" s="275" t="s">
        <v>1</v>
      </c>
      <c r="B13" s="272" t="s">
        <v>25</v>
      </c>
      <c r="C13" s="273">
        <v>318134000</v>
      </c>
      <c r="D13" s="273"/>
      <c r="E13" s="273">
        <v>318134000</v>
      </c>
      <c r="F13" s="274"/>
      <c r="G13" s="274">
        <v>318134000</v>
      </c>
      <c r="H13" s="274">
        <v>345270830</v>
      </c>
      <c r="I13" s="274"/>
      <c r="J13" s="274">
        <v>345270830</v>
      </c>
      <c r="K13" s="274">
        <v>374722432</v>
      </c>
      <c r="L13" s="274"/>
      <c r="M13" s="274">
        <v>374722432</v>
      </c>
      <c r="N13" s="262"/>
    </row>
    <row r="14" spans="1:19" s="186" customFormat="1" ht="30" customHeight="1">
      <c r="A14" s="276" t="s">
        <v>9</v>
      </c>
      <c r="B14" s="272" t="s">
        <v>26</v>
      </c>
      <c r="C14" s="273">
        <f>C15</f>
        <v>34823020</v>
      </c>
      <c r="D14" s="273">
        <f t="shared" ref="D14:M14" si="3">D15</f>
        <v>0</v>
      </c>
      <c r="E14" s="273">
        <f t="shared" si="3"/>
        <v>34823020</v>
      </c>
      <c r="F14" s="274">
        <f t="shared" si="3"/>
        <v>0</v>
      </c>
      <c r="G14" s="274">
        <f t="shared" si="3"/>
        <v>34823020</v>
      </c>
      <c r="H14" s="273">
        <f t="shared" si="3"/>
        <v>37455011</v>
      </c>
      <c r="I14" s="273">
        <f t="shared" si="3"/>
        <v>0</v>
      </c>
      <c r="J14" s="273">
        <f t="shared" si="3"/>
        <v>37455011</v>
      </c>
      <c r="K14" s="273">
        <f t="shared" si="3"/>
        <v>39247926</v>
      </c>
      <c r="L14" s="273">
        <f t="shared" si="3"/>
        <v>0</v>
      </c>
      <c r="M14" s="273">
        <f t="shared" si="3"/>
        <v>39247926</v>
      </c>
      <c r="N14" s="262"/>
    </row>
    <row r="15" spans="1:19" s="186" customFormat="1" ht="25.15" customHeight="1">
      <c r="A15" s="275" t="s">
        <v>10</v>
      </c>
      <c r="B15" s="272" t="s">
        <v>27</v>
      </c>
      <c r="C15" s="273">
        <v>34823020</v>
      </c>
      <c r="D15" s="273"/>
      <c r="E15" s="273">
        <v>34823020</v>
      </c>
      <c r="F15" s="274"/>
      <c r="G15" s="274">
        <v>34823020</v>
      </c>
      <c r="H15" s="274">
        <v>37455011</v>
      </c>
      <c r="I15" s="274"/>
      <c r="J15" s="274">
        <v>37455011</v>
      </c>
      <c r="K15" s="274">
        <v>39247926</v>
      </c>
      <c r="L15" s="274"/>
      <c r="M15" s="274">
        <v>39247926</v>
      </c>
      <c r="N15" s="262"/>
    </row>
    <row r="16" spans="1:19" s="186" customFormat="1" ht="15.6" customHeight="1">
      <c r="A16" s="276" t="s">
        <v>2</v>
      </c>
      <c r="B16" s="272" t="s">
        <v>28</v>
      </c>
      <c r="C16" s="273">
        <f>SUM(C17:C19)</f>
        <v>21263000</v>
      </c>
      <c r="D16" s="273">
        <f t="shared" ref="D16:M16" si="4">SUM(D17:D19)</f>
        <v>0</v>
      </c>
      <c r="E16" s="273">
        <f t="shared" si="4"/>
        <v>21263000</v>
      </c>
      <c r="F16" s="274">
        <f t="shared" ref="F16:G16" si="5">SUM(F17:F19)</f>
        <v>0</v>
      </c>
      <c r="G16" s="274">
        <f t="shared" si="5"/>
        <v>21263000</v>
      </c>
      <c r="H16" s="273">
        <f t="shared" si="4"/>
        <v>22307014</v>
      </c>
      <c r="I16" s="273">
        <f t="shared" si="4"/>
        <v>0</v>
      </c>
      <c r="J16" s="273">
        <f t="shared" si="4"/>
        <v>22307014</v>
      </c>
      <c r="K16" s="273">
        <f t="shared" si="4"/>
        <v>23226062</v>
      </c>
      <c r="L16" s="273">
        <f t="shared" si="4"/>
        <v>0</v>
      </c>
      <c r="M16" s="273">
        <f t="shared" si="4"/>
        <v>23226062</v>
      </c>
      <c r="N16" s="258"/>
      <c r="P16" s="183"/>
      <c r="Q16" s="183"/>
      <c r="R16" s="183"/>
      <c r="S16" s="183"/>
    </row>
    <row r="17" spans="1:19" s="186" customFormat="1" ht="18" customHeight="1">
      <c r="A17" s="275" t="s">
        <v>58</v>
      </c>
      <c r="B17" s="272" t="s">
        <v>29</v>
      </c>
      <c r="C17" s="273">
        <v>16657000</v>
      </c>
      <c r="D17" s="273"/>
      <c r="E17" s="273">
        <v>16657000</v>
      </c>
      <c r="F17" s="274"/>
      <c r="G17" s="274">
        <v>16657000</v>
      </c>
      <c r="H17" s="273">
        <v>17474859</v>
      </c>
      <c r="I17" s="273"/>
      <c r="J17" s="273">
        <v>17474859</v>
      </c>
      <c r="K17" s="273">
        <v>18194823</v>
      </c>
      <c r="L17" s="273"/>
      <c r="M17" s="273">
        <v>18194823</v>
      </c>
      <c r="N17" s="258"/>
      <c r="P17" s="183"/>
      <c r="Q17" s="183"/>
      <c r="R17" s="183"/>
      <c r="S17" s="183"/>
    </row>
    <row r="18" spans="1:19" s="186" customFormat="1" ht="13.15" customHeight="1">
      <c r="A18" s="275" t="s">
        <v>344</v>
      </c>
      <c r="B18" s="272" t="s">
        <v>345</v>
      </c>
      <c r="C18" s="273">
        <v>6000</v>
      </c>
      <c r="D18" s="273"/>
      <c r="E18" s="273">
        <v>6000</v>
      </c>
      <c r="F18" s="274"/>
      <c r="G18" s="274">
        <v>6000</v>
      </c>
      <c r="H18" s="273">
        <v>6295</v>
      </c>
      <c r="I18" s="273"/>
      <c r="J18" s="273">
        <v>6295</v>
      </c>
      <c r="K18" s="273">
        <v>6554</v>
      </c>
      <c r="L18" s="273"/>
      <c r="M18" s="273">
        <v>6554</v>
      </c>
      <c r="N18" s="258"/>
      <c r="P18" s="183"/>
      <c r="Q18" s="183"/>
      <c r="R18" s="183"/>
      <c r="S18" s="183"/>
    </row>
    <row r="19" spans="1:19" s="186" customFormat="1" ht="14.45" customHeight="1">
      <c r="A19" s="275" t="s">
        <v>346</v>
      </c>
      <c r="B19" s="272" t="s">
        <v>347</v>
      </c>
      <c r="C19" s="273">
        <v>4600000</v>
      </c>
      <c r="D19" s="273"/>
      <c r="E19" s="273">
        <v>4600000</v>
      </c>
      <c r="F19" s="274"/>
      <c r="G19" s="274">
        <v>4600000</v>
      </c>
      <c r="H19" s="273">
        <v>4825860</v>
      </c>
      <c r="I19" s="273"/>
      <c r="J19" s="273">
        <v>4825860</v>
      </c>
      <c r="K19" s="273">
        <v>5024685</v>
      </c>
      <c r="L19" s="273"/>
      <c r="M19" s="273">
        <v>5024685</v>
      </c>
      <c r="N19" s="258"/>
      <c r="P19" s="183"/>
      <c r="Q19" s="183"/>
      <c r="R19" s="183"/>
      <c r="S19" s="183"/>
    </row>
    <row r="20" spans="1:19" s="186" customFormat="1" ht="15.6" customHeight="1">
      <c r="A20" s="276" t="s">
        <v>3</v>
      </c>
      <c r="B20" s="272" t="s">
        <v>30</v>
      </c>
      <c r="C20" s="273">
        <f>SUM(C21:C23)</f>
        <v>40255798</v>
      </c>
      <c r="D20" s="273">
        <f t="shared" ref="D20:M20" si="6">SUM(D21:D23)</f>
        <v>0</v>
      </c>
      <c r="E20" s="273">
        <f t="shared" si="6"/>
        <v>40255798</v>
      </c>
      <c r="F20" s="274">
        <f t="shared" ref="F20:G20" si="7">SUM(F21:F23)</f>
        <v>0</v>
      </c>
      <c r="G20" s="274">
        <f t="shared" si="7"/>
        <v>40255798</v>
      </c>
      <c r="H20" s="273">
        <f t="shared" si="6"/>
        <v>40317162</v>
      </c>
      <c r="I20" s="273">
        <f t="shared" si="6"/>
        <v>0</v>
      </c>
      <c r="J20" s="273">
        <f t="shared" si="6"/>
        <v>40317162</v>
      </c>
      <c r="K20" s="273">
        <f t="shared" si="6"/>
        <v>40378714</v>
      </c>
      <c r="L20" s="273">
        <f t="shared" si="6"/>
        <v>0</v>
      </c>
      <c r="M20" s="273">
        <f t="shared" si="6"/>
        <v>40378714</v>
      </c>
      <c r="N20" s="263"/>
      <c r="P20" s="183"/>
      <c r="Q20" s="183"/>
      <c r="R20" s="183"/>
      <c r="S20" s="183"/>
    </row>
    <row r="21" spans="1:19" s="186" customFormat="1" ht="13.9" customHeight="1">
      <c r="A21" s="275" t="s">
        <v>355</v>
      </c>
      <c r="B21" s="272" t="s">
        <v>357</v>
      </c>
      <c r="C21" s="273">
        <v>7310000</v>
      </c>
      <c r="D21" s="273"/>
      <c r="E21" s="273">
        <v>7310000</v>
      </c>
      <c r="F21" s="274"/>
      <c r="G21" s="274">
        <v>7310000</v>
      </c>
      <c r="H21" s="277">
        <v>7310000</v>
      </c>
      <c r="I21" s="277"/>
      <c r="J21" s="277">
        <v>7310000</v>
      </c>
      <c r="K21" s="277">
        <v>7310000</v>
      </c>
      <c r="L21" s="277"/>
      <c r="M21" s="277">
        <v>7310000</v>
      </c>
      <c r="N21" s="263"/>
      <c r="P21" s="183"/>
      <c r="Q21" s="183"/>
      <c r="R21" s="183"/>
      <c r="S21" s="183"/>
    </row>
    <row r="22" spans="1:19" s="186" customFormat="1" ht="14.45" customHeight="1">
      <c r="A22" s="275" t="s">
        <v>6</v>
      </c>
      <c r="B22" s="278" t="s">
        <v>32</v>
      </c>
      <c r="C22" s="273">
        <v>19794498</v>
      </c>
      <c r="D22" s="273"/>
      <c r="E22" s="273">
        <v>19794498</v>
      </c>
      <c r="F22" s="274"/>
      <c r="G22" s="274">
        <v>19794498</v>
      </c>
      <c r="H22" s="277">
        <v>19855862</v>
      </c>
      <c r="I22" s="277"/>
      <c r="J22" s="277">
        <v>19855862</v>
      </c>
      <c r="K22" s="277">
        <v>19917414</v>
      </c>
      <c r="L22" s="277"/>
      <c r="M22" s="277">
        <v>19917414</v>
      </c>
      <c r="N22" s="263"/>
      <c r="P22" s="183"/>
      <c r="Q22" s="183"/>
      <c r="R22" s="183"/>
      <c r="S22" s="183"/>
    </row>
    <row r="23" spans="1:19" s="186" customFormat="1" ht="13.9" customHeight="1">
      <c r="A23" s="275" t="s">
        <v>359</v>
      </c>
      <c r="B23" s="272" t="s">
        <v>358</v>
      </c>
      <c r="C23" s="273">
        <v>13151300</v>
      </c>
      <c r="D23" s="273"/>
      <c r="E23" s="273">
        <v>13151300</v>
      </c>
      <c r="F23" s="274"/>
      <c r="G23" s="274">
        <v>13151300</v>
      </c>
      <c r="H23" s="277">
        <v>13151300</v>
      </c>
      <c r="I23" s="277"/>
      <c r="J23" s="277">
        <v>13151300</v>
      </c>
      <c r="K23" s="277">
        <v>13151300</v>
      </c>
      <c r="L23" s="277"/>
      <c r="M23" s="277">
        <v>13151300</v>
      </c>
      <c r="N23" s="263"/>
      <c r="P23" s="183"/>
      <c r="Q23" s="183"/>
      <c r="R23" s="183"/>
      <c r="S23" s="183"/>
    </row>
    <row r="24" spans="1:19" s="186" customFormat="1" ht="15.6" customHeight="1">
      <c r="A24" s="276" t="s">
        <v>56</v>
      </c>
      <c r="B24" s="272" t="s">
        <v>37</v>
      </c>
      <c r="C24" s="273">
        <f>SUM(C25:C27)</f>
        <v>5067000</v>
      </c>
      <c r="D24" s="273">
        <f t="shared" ref="D24:M24" si="8">SUM(D25:D27)</f>
        <v>0</v>
      </c>
      <c r="E24" s="273">
        <f t="shared" si="8"/>
        <v>5067000</v>
      </c>
      <c r="F24" s="274">
        <f t="shared" ref="F24:G24" si="9">SUM(F25:F27)</f>
        <v>0</v>
      </c>
      <c r="G24" s="274">
        <f t="shared" si="9"/>
        <v>5067000</v>
      </c>
      <c r="H24" s="273">
        <f t="shared" si="8"/>
        <v>5289000</v>
      </c>
      <c r="I24" s="273">
        <f t="shared" si="8"/>
        <v>0</v>
      </c>
      <c r="J24" s="273">
        <f t="shared" si="8"/>
        <v>5289000</v>
      </c>
      <c r="K24" s="273">
        <f t="shared" si="8"/>
        <v>5484000</v>
      </c>
      <c r="L24" s="273">
        <f t="shared" si="8"/>
        <v>0</v>
      </c>
      <c r="M24" s="273">
        <f t="shared" si="8"/>
        <v>5484000</v>
      </c>
      <c r="N24" s="258"/>
      <c r="P24" s="183"/>
      <c r="Q24" s="183"/>
      <c r="R24" s="183"/>
      <c r="S24" s="183"/>
    </row>
    <row r="25" spans="1:19" s="186" customFormat="1" ht="30" customHeight="1">
      <c r="A25" s="275" t="s">
        <v>348</v>
      </c>
      <c r="B25" s="272" t="s">
        <v>349</v>
      </c>
      <c r="C25" s="273">
        <v>3800000</v>
      </c>
      <c r="D25" s="273"/>
      <c r="E25" s="273">
        <v>3800000</v>
      </c>
      <c r="F25" s="274"/>
      <c r="G25" s="274">
        <v>3800000</v>
      </c>
      <c r="H25" s="273">
        <v>3966000</v>
      </c>
      <c r="I25" s="273"/>
      <c r="J25" s="273">
        <v>3966000</v>
      </c>
      <c r="K25" s="273">
        <v>4112000</v>
      </c>
      <c r="L25" s="273"/>
      <c r="M25" s="273">
        <v>4112000</v>
      </c>
      <c r="N25" s="258"/>
      <c r="P25" s="183"/>
      <c r="Q25" s="183"/>
      <c r="R25" s="183"/>
      <c r="S25" s="183"/>
    </row>
    <row r="26" spans="1:19" s="186" customFormat="1" ht="30" customHeight="1">
      <c r="A26" s="275" t="s">
        <v>361</v>
      </c>
      <c r="B26" s="272" t="s">
        <v>362</v>
      </c>
      <c r="C26" s="273">
        <v>130000</v>
      </c>
      <c r="D26" s="273"/>
      <c r="E26" s="273">
        <v>130000</v>
      </c>
      <c r="F26" s="274"/>
      <c r="G26" s="274">
        <v>130000</v>
      </c>
      <c r="H26" s="273">
        <v>136000</v>
      </c>
      <c r="I26" s="273"/>
      <c r="J26" s="273">
        <v>136000</v>
      </c>
      <c r="K26" s="273">
        <v>141000</v>
      </c>
      <c r="L26" s="273"/>
      <c r="M26" s="273">
        <v>141000</v>
      </c>
      <c r="N26" s="258"/>
      <c r="P26" s="183"/>
      <c r="Q26" s="183"/>
      <c r="R26" s="183"/>
      <c r="S26" s="183"/>
    </row>
    <row r="27" spans="1:19" s="186" customFormat="1" ht="27" customHeight="1">
      <c r="A27" s="275" t="s">
        <v>17</v>
      </c>
      <c r="B27" s="272" t="s">
        <v>38</v>
      </c>
      <c r="C27" s="273">
        <v>1137000</v>
      </c>
      <c r="D27" s="273"/>
      <c r="E27" s="273">
        <v>1137000</v>
      </c>
      <c r="F27" s="274"/>
      <c r="G27" s="274">
        <v>1137000</v>
      </c>
      <c r="H27" s="273">
        <v>1187000</v>
      </c>
      <c r="I27" s="273"/>
      <c r="J27" s="273">
        <v>1187000</v>
      </c>
      <c r="K27" s="273">
        <v>1231000</v>
      </c>
      <c r="L27" s="273"/>
      <c r="M27" s="273">
        <v>1231000</v>
      </c>
      <c r="N27" s="258"/>
      <c r="P27" s="183"/>
      <c r="Q27" s="183"/>
      <c r="R27" s="183"/>
      <c r="S27" s="183"/>
    </row>
    <row r="28" spans="1:19" s="186" customFormat="1" ht="28.15" customHeight="1">
      <c r="A28" s="271" t="s">
        <v>13</v>
      </c>
      <c r="B28" s="272" t="s">
        <v>39</v>
      </c>
      <c r="C28" s="273">
        <f>SUM(C29:C30)</f>
        <v>22617906</v>
      </c>
      <c r="D28" s="273">
        <f t="shared" ref="D28:M28" si="10">SUM(D29:D30)</f>
        <v>0</v>
      </c>
      <c r="E28" s="273">
        <f t="shared" si="10"/>
        <v>22617906</v>
      </c>
      <c r="F28" s="274">
        <f t="shared" ref="F28:G28" si="11">SUM(F29:F30)</f>
        <v>0</v>
      </c>
      <c r="G28" s="274">
        <f t="shared" si="11"/>
        <v>22617906</v>
      </c>
      <c r="H28" s="273">
        <f t="shared" si="10"/>
        <v>22424900</v>
      </c>
      <c r="I28" s="273">
        <f t="shared" si="10"/>
        <v>0</v>
      </c>
      <c r="J28" s="273">
        <f t="shared" si="10"/>
        <v>22424900</v>
      </c>
      <c r="K28" s="273">
        <f t="shared" si="10"/>
        <v>22424900</v>
      </c>
      <c r="L28" s="273">
        <f t="shared" si="10"/>
        <v>0</v>
      </c>
      <c r="M28" s="273">
        <f t="shared" si="10"/>
        <v>22424900</v>
      </c>
      <c r="N28" s="258"/>
      <c r="P28" s="183"/>
      <c r="Q28" s="183"/>
      <c r="R28" s="183"/>
      <c r="S28" s="183"/>
    </row>
    <row r="29" spans="1:19" ht="69" customHeight="1">
      <c r="A29" s="275" t="s">
        <v>60</v>
      </c>
      <c r="B29" s="272" t="s">
        <v>41</v>
      </c>
      <c r="C29" s="273">
        <v>12740606</v>
      </c>
      <c r="D29" s="273"/>
      <c r="E29" s="273">
        <v>12740606</v>
      </c>
      <c r="F29" s="274"/>
      <c r="G29" s="274">
        <v>12740606</v>
      </c>
      <c r="H29" s="273">
        <v>12547600</v>
      </c>
      <c r="I29" s="273"/>
      <c r="J29" s="273">
        <v>12547600</v>
      </c>
      <c r="K29" s="273">
        <v>12547600</v>
      </c>
      <c r="L29" s="273"/>
      <c r="M29" s="273">
        <v>12547600</v>
      </c>
      <c r="N29" s="258"/>
    </row>
    <row r="30" spans="1:19" ht="65.45" customHeight="1">
      <c r="A30" s="279" t="s">
        <v>80</v>
      </c>
      <c r="B30" s="272" t="s">
        <v>77</v>
      </c>
      <c r="C30" s="273">
        <v>9877300</v>
      </c>
      <c r="D30" s="273"/>
      <c r="E30" s="273">
        <v>9877300</v>
      </c>
      <c r="F30" s="274"/>
      <c r="G30" s="274">
        <v>9877300</v>
      </c>
      <c r="H30" s="280">
        <v>9877300</v>
      </c>
      <c r="I30" s="280"/>
      <c r="J30" s="280">
        <v>9877300</v>
      </c>
      <c r="K30" s="273">
        <v>9877300</v>
      </c>
      <c r="L30" s="280"/>
      <c r="M30" s="273">
        <v>9877300</v>
      </c>
      <c r="N30" s="258"/>
    </row>
    <row r="31" spans="1:19" ht="19.899999999999999" customHeight="1">
      <c r="A31" s="276" t="s">
        <v>19</v>
      </c>
      <c r="B31" s="272" t="s">
        <v>43</v>
      </c>
      <c r="C31" s="273">
        <v>388800</v>
      </c>
      <c r="D31" s="273"/>
      <c r="E31" s="273">
        <v>388800</v>
      </c>
      <c r="F31" s="274"/>
      <c r="G31" s="274">
        <v>388800</v>
      </c>
      <c r="H31" s="273">
        <v>388800</v>
      </c>
      <c r="I31" s="273"/>
      <c r="J31" s="273">
        <v>388800</v>
      </c>
      <c r="K31" s="273">
        <v>388800</v>
      </c>
      <c r="L31" s="273"/>
      <c r="M31" s="273">
        <v>388800</v>
      </c>
      <c r="N31" s="258"/>
      <c r="O31" s="197"/>
    </row>
    <row r="32" spans="1:19" s="185" customFormat="1" ht="27.6" customHeight="1">
      <c r="A32" s="276" t="s">
        <v>141</v>
      </c>
      <c r="B32" s="272" t="s">
        <v>46</v>
      </c>
      <c r="C32" s="273">
        <f>C33</f>
        <v>350000</v>
      </c>
      <c r="D32" s="273">
        <f t="shared" ref="D32:M32" si="12">D33</f>
        <v>0</v>
      </c>
      <c r="E32" s="273">
        <f t="shared" si="12"/>
        <v>350000</v>
      </c>
      <c r="F32" s="274">
        <f t="shared" si="12"/>
        <v>0</v>
      </c>
      <c r="G32" s="274">
        <f t="shared" si="12"/>
        <v>350000</v>
      </c>
      <c r="H32" s="273">
        <f t="shared" si="12"/>
        <v>350000</v>
      </c>
      <c r="I32" s="273">
        <f t="shared" si="12"/>
        <v>0</v>
      </c>
      <c r="J32" s="273">
        <f t="shared" si="12"/>
        <v>350000</v>
      </c>
      <c r="K32" s="273">
        <f t="shared" si="12"/>
        <v>350000</v>
      </c>
      <c r="L32" s="273">
        <f t="shared" si="12"/>
        <v>0</v>
      </c>
      <c r="M32" s="273">
        <f t="shared" si="12"/>
        <v>350000</v>
      </c>
      <c r="N32" s="258"/>
      <c r="O32" s="186"/>
    </row>
    <row r="33" spans="1:19" s="185" customFormat="1" ht="15.6" customHeight="1">
      <c r="A33" s="275" t="s">
        <v>67</v>
      </c>
      <c r="B33" s="272" t="s">
        <v>70</v>
      </c>
      <c r="C33" s="273">
        <v>350000</v>
      </c>
      <c r="D33" s="273"/>
      <c r="E33" s="273">
        <v>350000</v>
      </c>
      <c r="F33" s="274"/>
      <c r="G33" s="274">
        <v>350000</v>
      </c>
      <c r="H33" s="273">
        <v>350000</v>
      </c>
      <c r="I33" s="273"/>
      <c r="J33" s="273">
        <v>350000</v>
      </c>
      <c r="K33" s="273">
        <v>350000</v>
      </c>
      <c r="L33" s="273"/>
      <c r="M33" s="273">
        <v>350000</v>
      </c>
      <c r="N33" s="258"/>
      <c r="O33" s="186"/>
    </row>
    <row r="34" spans="1:19" s="185" customFormat="1" ht="22.15" customHeight="1">
      <c r="A34" s="276" t="s">
        <v>20</v>
      </c>
      <c r="B34" s="272" t="s">
        <v>47</v>
      </c>
      <c r="C34" s="273">
        <f>SUM(C35:C36)</f>
        <v>2296900</v>
      </c>
      <c r="D34" s="273">
        <f t="shared" ref="D34:M34" si="13">SUM(D35:D36)</f>
        <v>0</v>
      </c>
      <c r="E34" s="273">
        <f t="shared" si="13"/>
        <v>2296900</v>
      </c>
      <c r="F34" s="274">
        <f t="shared" ref="F34:G34" si="14">SUM(F35:F36)</f>
        <v>0</v>
      </c>
      <c r="G34" s="274">
        <f t="shared" si="14"/>
        <v>2296900</v>
      </c>
      <c r="H34" s="273">
        <f t="shared" si="13"/>
        <v>2164000</v>
      </c>
      <c r="I34" s="273">
        <f t="shared" si="13"/>
        <v>0</v>
      </c>
      <c r="J34" s="273">
        <f t="shared" si="13"/>
        <v>2164000</v>
      </c>
      <c r="K34" s="273">
        <f t="shared" si="13"/>
        <v>1577000</v>
      </c>
      <c r="L34" s="273">
        <f t="shared" si="13"/>
        <v>0</v>
      </c>
      <c r="M34" s="273">
        <f t="shared" si="13"/>
        <v>1577000</v>
      </c>
      <c r="N34" s="258"/>
      <c r="O34" s="186"/>
    </row>
    <row r="35" spans="1:19" s="185" customFormat="1" ht="67.150000000000006" customHeight="1">
      <c r="A35" s="275" t="s">
        <v>339</v>
      </c>
      <c r="B35" s="272" t="s">
        <v>340</v>
      </c>
      <c r="C35" s="273">
        <v>996900</v>
      </c>
      <c r="D35" s="273"/>
      <c r="E35" s="273">
        <v>996900</v>
      </c>
      <c r="F35" s="274"/>
      <c r="G35" s="274">
        <v>996900</v>
      </c>
      <c r="H35" s="273">
        <v>864000</v>
      </c>
      <c r="I35" s="273"/>
      <c r="J35" s="273">
        <v>864000</v>
      </c>
      <c r="K35" s="273">
        <v>277000</v>
      </c>
      <c r="L35" s="273"/>
      <c r="M35" s="273">
        <v>277000</v>
      </c>
      <c r="N35" s="258"/>
      <c r="O35" s="196"/>
    </row>
    <row r="36" spans="1:19" s="185" customFormat="1" ht="24.6" customHeight="1">
      <c r="A36" s="275" t="s">
        <v>79</v>
      </c>
      <c r="B36" s="272" t="s">
        <v>55</v>
      </c>
      <c r="C36" s="273">
        <v>1300000</v>
      </c>
      <c r="D36" s="273"/>
      <c r="E36" s="273">
        <v>1300000</v>
      </c>
      <c r="F36" s="274"/>
      <c r="G36" s="274">
        <v>1300000</v>
      </c>
      <c r="H36" s="273">
        <v>1300000</v>
      </c>
      <c r="I36" s="273"/>
      <c r="J36" s="273">
        <v>1300000</v>
      </c>
      <c r="K36" s="273">
        <v>1300000</v>
      </c>
      <c r="L36" s="273"/>
      <c r="M36" s="273">
        <v>1300000</v>
      </c>
      <c r="N36" s="258"/>
      <c r="O36" s="196"/>
    </row>
    <row r="37" spans="1:19" s="185" customFormat="1" ht="19.899999999999999" customHeight="1">
      <c r="A37" s="276" t="s">
        <v>15</v>
      </c>
      <c r="B37" s="272" t="s">
        <v>350</v>
      </c>
      <c r="C37" s="273">
        <v>2000000</v>
      </c>
      <c r="D37" s="273"/>
      <c r="E37" s="273">
        <v>2000000</v>
      </c>
      <c r="F37" s="274"/>
      <c r="G37" s="274">
        <v>2000000</v>
      </c>
      <c r="H37" s="273">
        <v>2000000</v>
      </c>
      <c r="I37" s="273"/>
      <c r="J37" s="273">
        <v>2000000</v>
      </c>
      <c r="K37" s="273">
        <v>2000000</v>
      </c>
      <c r="L37" s="273"/>
      <c r="M37" s="273">
        <v>2000000</v>
      </c>
      <c r="N37" s="258"/>
      <c r="O37" s="186"/>
    </row>
    <row r="38" spans="1:19" s="185" customFormat="1" ht="21" customHeight="1">
      <c r="A38" s="276" t="s">
        <v>351</v>
      </c>
      <c r="B38" s="272" t="s">
        <v>352</v>
      </c>
      <c r="C38" s="273">
        <v>0</v>
      </c>
      <c r="D38" s="273"/>
      <c r="E38" s="273">
        <v>0</v>
      </c>
      <c r="F38" s="274"/>
      <c r="G38" s="274">
        <v>0</v>
      </c>
      <c r="H38" s="273">
        <v>0</v>
      </c>
      <c r="I38" s="273"/>
      <c r="J38" s="273">
        <v>0</v>
      </c>
      <c r="K38" s="273">
        <v>0</v>
      </c>
      <c r="L38" s="273"/>
      <c r="M38" s="273">
        <v>0</v>
      </c>
      <c r="N38" s="258"/>
      <c r="O38" s="186"/>
    </row>
    <row r="39" spans="1:19" s="185" customFormat="1" ht="18.600000000000001" customHeight="1">
      <c r="A39" s="228" t="s">
        <v>270</v>
      </c>
      <c r="B39" s="281" t="s">
        <v>271</v>
      </c>
      <c r="C39" s="282">
        <f t="shared" ref="C39:M39" si="15">C40+C95</f>
        <v>1390205085.8700001</v>
      </c>
      <c r="D39" s="282">
        <f t="shared" si="15"/>
        <v>50079151.469999999</v>
      </c>
      <c r="E39" s="296">
        <f t="shared" si="15"/>
        <v>1440284237.3399999</v>
      </c>
      <c r="F39" s="282">
        <f t="shared" si="15"/>
        <v>48661314.099999994</v>
      </c>
      <c r="G39" s="296">
        <f t="shared" si="15"/>
        <v>1488945551.4399998</v>
      </c>
      <c r="H39" s="296">
        <f t="shared" si="15"/>
        <v>1240137787.5599999</v>
      </c>
      <c r="I39" s="296">
        <f t="shared" si="15"/>
        <v>12606396.420000002</v>
      </c>
      <c r="J39" s="296">
        <f t="shared" si="15"/>
        <v>1252744183.9799998</v>
      </c>
      <c r="K39" s="296">
        <f t="shared" si="15"/>
        <v>1245095207.3999999</v>
      </c>
      <c r="L39" s="296">
        <f t="shared" si="15"/>
        <v>-4297177.2600000016</v>
      </c>
      <c r="M39" s="296">
        <f t="shared" si="15"/>
        <v>1240798030.1399999</v>
      </c>
      <c r="N39" s="264"/>
      <c r="O39" s="186"/>
      <c r="Q39" s="256"/>
    </row>
    <row r="40" spans="1:19" s="185" customFormat="1" ht="36.6" customHeight="1">
      <c r="A40" s="271" t="s">
        <v>65</v>
      </c>
      <c r="B40" s="283" t="s">
        <v>57</v>
      </c>
      <c r="C40" s="284">
        <f t="shared" ref="C40:M40" si="16">C41+C43+C64+C82</f>
        <v>1381125244.2600002</v>
      </c>
      <c r="D40" s="284">
        <f t="shared" si="16"/>
        <v>50079151.469999999</v>
      </c>
      <c r="E40" s="287">
        <f t="shared" si="16"/>
        <v>1431204395.73</v>
      </c>
      <c r="F40" s="341">
        <f t="shared" ref="F40:G40" si="17">F41+F43+F64+F82</f>
        <v>48661314.099999994</v>
      </c>
      <c r="G40" s="288">
        <f t="shared" si="17"/>
        <v>1479865709.8299999</v>
      </c>
      <c r="H40" s="287">
        <f t="shared" si="16"/>
        <v>1240137787.5599999</v>
      </c>
      <c r="I40" s="287">
        <f t="shared" si="16"/>
        <v>12606396.420000002</v>
      </c>
      <c r="J40" s="287">
        <f t="shared" si="16"/>
        <v>1252744183.9799998</v>
      </c>
      <c r="K40" s="287">
        <f t="shared" si="16"/>
        <v>1245095207.3999999</v>
      </c>
      <c r="L40" s="287">
        <f t="shared" si="16"/>
        <v>-4297177.2600000016</v>
      </c>
      <c r="M40" s="287">
        <f t="shared" si="16"/>
        <v>1240798030.1399999</v>
      </c>
      <c r="N40" s="265"/>
      <c r="O40" s="186"/>
      <c r="Q40" s="256"/>
      <c r="R40" s="256"/>
      <c r="S40" s="256"/>
    </row>
    <row r="41" spans="1:19" s="291" customFormat="1" ht="15.6" customHeight="1">
      <c r="A41" s="290" t="s">
        <v>75</v>
      </c>
      <c r="B41" s="229" t="s">
        <v>134</v>
      </c>
      <c r="C41" s="269">
        <f>SUM(C42)</f>
        <v>41122395.399999999</v>
      </c>
      <c r="D41" s="269">
        <f t="shared" ref="D41:M41" si="18">SUM(D42)</f>
        <v>0</v>
      </c>
      <c r="E41" s="269">
        <f t="shared" si="18"/>
        <v>41122395.399999999</v>
      </c>
      <c r="F41" s="270">
        <f t="shared" si="18"/>
        <v>0</v>
      </c>
      <c r="G41" s="270">
        <f t="shared" si="18"/>
        <v>41122395.399999999</v>
      </c>
      <c r="H41" s="269">
        <f t="shared" si="18"/>
        <v>18316568</v>
      </c>
      <c r="I41" s="269">
        <f t="shared" si="18"/>
        <v>0</v>
      </c>
      <c r="J41" s="269">
        <f t="shared" si="18"/>
        <v>18316568</v>
      </c>
      <c r="K41" s="269">
        <f t="shared" si="18"/>
        <v>0</v>
      </c>
      <c r="L41" s="269">
        <f t="shared" si="18"/>
        <v>0</v>
      </c>
      <c r="M41" s="269">
        <f t="shared" si="18"/>
        <v>0</v>
      </c>
      <c r="N41" s="261"/>
    </row>
    <row r="42" spans="1:19" s="186" customFormat="1" ht="43.15" customHeight="1">
      <c r="A42" s="285" t="s">
        <v>448</v>
      </c>
      <c r="B42" s="283" t="s">
        <v>366</v>
      </c>
      <c r="C42" s="273">
        <v>41122395.399999999</v>
      </c>
      <c r="D42" s="273"/>
      <c r="E42" s="273">
        <f>C42+D42</f>
        <v>41122395.399999999</v>
      </c>
      <c r="F42" s="274"/>
      <c r="G42" s="274">
        <f>E42+F42</f>
        <v>41122395.399999999</v>
      </c>
      <c r="H42" s="274">
        <v>18316568</v>
      </c>
      <c r="I42" s="274"/>
      <c r="J42" s="274">
        <f>H42+I42</f>
        <v>18316568</v>
      </c>
      <c r="K42" s="274">
        <v>0</v>
      </c>
      <c r="L42" s="274"/>
      <c r="M42" s="274">
        <f>K42+L42</f>
        <v>0</v>
      </c>
      <c r="N42" s="262"/>
    </row>
    <row r="43" spans="1:19" s="291" customFormat="1" ht="25.9" customHeight="1">
      <c r="A43" s="290" t="s">
        <v>71</v>
      </c>
      <c r="B43" s="229" t="s">
        <v>135</v>
      </c>
      <c r="C43" s="269">
        <f t="shared" ref="C43:M43" si="19">SUM(C44:C61)</f>
        <v>380400647.46000004</v>
      </c>
      <c r="D43" s="269">
        <f t="shared" si="19"/>
        <v>20943979.240000002</v>
      </c>
      <c r="E43" s="269">
        <f>SUM(E44:E63)</f>
        <v>401344626.69999999</v>
      </c>
      <c r="F43" s="269">
        <f t="shared" ref="F43:G43" si="20">SUM(F44:F63)</f>
        <v>17001227.41</v>
      </c>
      <c r="G43" s="269">
        <f t="shared" si="20"/>
        <v>418345854.11000001</v>
      </c>
      <c r="H43" s="269">
        <f t="shared" si="19"/>
        <v>358855491.71000004</v>
      </c>
      <c r="I43" s="269">
        <f t="shared" si="19"/>
        <v>19190363.220000003</v>
      </c>
      <c r="J43" s="269">
        <f t="shared" si="19"/>
        <v>378045854.93000001</v>
      </c>
      <c r="K43" s="269">
        <f t="shared" si="19"/>
        <v>357148443.24000001</v>
      </c>
      <c r="L43" s="269">
        <f t="shared" si="19"/>
        <v>1601457.44</v>
      </c>
      <c r="M43" s="269">
        <f t="shared" si="19"/>
        <v>358749900.68000001</v>
      </c>
      <c r="N43" s="261"/>
    </row>
    <row r="44" spans="1:19" s="186" customFormat="1" ht="82.15" customHeight="1">
      <c r="A44" s="312" t="s">
        <v>444</v>
      </c>
      <c r="B44" s="283" t="s">
        <v>367</v>
      </c>
      <c r="C44" s="273">
        <v>47022948</v>
      </c>
      <c r="D44" s="273"/>
      <c r="E44" s="273">
        <f>C44+D44</f>
        <v>47022948</v>
      </c>
      <c r="F44" s="274"/>
      <c r="G44" s="274">
        <f>E44+F44</f>
        <v>47022948</v>
      </c>
      <c r="H44" s="274">
        <v>15674316</v>
      </c>
      <c r="I44" s="274"/>
      <c r="J44" s="274">
        <f>H44+I44</f>
        <v>15674316</v>
      </c>
      <c r="K44" s="274">
        <v>0</v>
      </c>
      <c r="L44" s="274"/>
      <c r="M44" s="274">
        <f>K44+L44</f>
        <v>0</v>
      </c>
      <c r="N44" s="262"/>
    </row>
    <row r="45" spans="1:19" s="186" customFormat="1" ht="66.599999999999994" customHeight="1">
      <c r="A45" s="312" t="s">
        <v>445</v>
      </c>
      <c r="B45" s="283" t="s">
        <v>368</v>
      </c>
      <c r="C45" s="273">
        <v>911669.4</v>
      </c>
      <c r="D45" s="273"/>
      <c r="E45" s="273">
        <f t="shared" ref="E45:E61" si="21">C45+D45</f>
        <v>911669.4</v>
      </c>
      <c r="F45" s="274"/>
      <c r="G45" s="274">
        <f t="shared" ref="G45:G63" si="22">E45+F45</f>
        <v>911669.4</v>
      </c>
      <c r="H45" s="274">
        <v>303889.8</v>
      </c>
      <c r="I45" s="274"/>
      <c r="J45" s="274">
        <f t="shared" ref="J45:J61" si="23">H45+I45</f>
        <v>303889.8</v>
      </c>
      <c r="K45" s="274">
        <v>0</v>
      </c>
      <c r="L45" s="274"/>
      <c r="M45" s="274">
        <f t="shared" ref="M45:M61" si="24">K45+L45</f>
        <v>0</v>
      </c>
      <c r="N45" s="262"/>
    </row>
    <row r="46" spans="1:19" s="186" customFormat="1" ht="69.599999999999994" customHeight="1">
      <c r="A46" s="312" t="s">
        <v>447</v>
      </c>
      <c r="B46" s="286" t="s">
        <v>370</v>
      </c>
      <c r="C46" s="273">
        <v>17871298.719999999</v>
      </c>
      <c r="D46" s="273">
        <v>1228051.8600000001</v>
      </c>
      <c r="E46" s="273">
        <f t="shared" si="21"/>
        <v>19099350.579999998</v>
      </c>
      <c r="F46" s="274"/>
      <c r="G46" s="274">
        <f t="shared" si="22"/>
        <v>19099350.579999998</v>
      </c>
      <c r="H46" s="274">
        <v>17303503.890000001</v>
      </c>
      <c r="I46" s="274">
        <v>1189900.6200000001</v>
      </c>
      <c r="J46" s="274">
        <f t="shared" si="23"/>
        <v>18493404.510000002</v>
      </c>
      <c r="K46" s="274">
        <v>16628801.560000001</v>
      </c>
      <c r="L46" s="274">
        <v>1201636.32</v>
      </c>
      <c r="M46" s="274">
        <f t="shared" si="24"/>
        <v>17830437.879999999</v>
      </c>
      <c r="N46" s="262"/>
    </row>
    <row r="47" spans="1:19" s="186" customFormat="1" ht="39.6" customHeight="1">
      <c r="A47" s="336" t="s">
        <v>457</v>
      </c>
      <c r="B47" s="322" t="s">
        <v>465</v>
      </c>
      <c r="C47" s="273"/>
      <c r="D47" s="273"/>
      <c r="E47" s="273"/>
      <c r="F47" s="342">
        <v>1250000</v>
      </c>
      <c r="G47" s="274">
        <f t="shared" si="22"/>
        <v>1250000</v>
      </c>
      <c r="H47" s="274"/>
      <c r="I47" s="274"/>
      <c r="J47" s="274"/>
      <c r="K47" s="274"/>
      <c r="L47" s="274"/>
      <c r="M47" s="274"/>
      <c r="N47" s="262"/>
    </row>
    <row r="48" spans="1:19" s="186" customFormat="1" ht="27" customHeight="1">
      <c r="A48" s="336" t="s">
        <v>456</v>
      </c>
      <c r="B48" s="322" t="s">
        <v>466</v>
      </c>
      <c r="C48" s="273"/>
      <c r="D48" s="273"/>
      <c r="E48" s="273"/>
      <c r="F48" s="342">
        <v>8885022.6600000001</v>
      </c>
      <c r="G48" s="274">
        <f t="shared" si="22"/>
        <v>8885022.6600000001</v>
      </c>
      <c r="H48" s="274"/>
      <c r="I48" s="274"/>
      <c r="J48" s="274"/>
      <c r="K48" s="274"/>
      <c r="L48" s="274"/>
      <c r="M48" s="274"/>
      <c r="N48" s="262"/>
    </row>
    <row r="49" spans="1:19" s="186" customFormat="1" ht="69.599999999999994" customHeight="1">
      <c r="A49" s="318" t="s">
        <v>454</v>
      </c>
      <c r="B49" s="317" t="s">
        <v>453</v>
      </c>
      <c r="C49" s="273"/>
      <c r="D49" s="273">
        <v>16497532.48</v>
      </c>
      <c r="E49" s="273">
        <f t="shared" si="21"/>
        <v>16497532.48</v>
      </c>
      <c r="F49" s="274"/>
      <c r="G49" s="274">
        <f t="shared" si="22"/>
        <v>16497532.48</v>
      </c>
      <c r="H49" s="274"/>
      <c r="I49" s="274">
        <v>18049880.109999999</v>
      </c>
      <c r="J49" s="274">
        <f t="shared" si="23"/>
        <v>18049880.109999999</v>
      </c>
      <c r="K49" s="274"/>
      <c r="L49" s="274"/>
      <c r="M49" s="274"/>
      <c r="N49" s="262"/>
    </row>
    <row r="50" spans="1:19" s="186" customFormat="1" ht="53.45" customHeight="1">
      <c r="A50" s="337" t="s">
        <v>458</v>
      </c>
      <c r="B50" s="322" t="s">
        <v>467</v>
      </c>
      <c r="C50" s="273"/>
      <c r="D50" s="273"/>
      <c r="E50" s="273"/>
      <c r="F50" s="343">
        <v>2950809.67</v>
      </c>
      <c r="G50" s="274">
        <f t="shared" si="22"/>
        <v>2950809.67</v>
      </c>
      <c r="H50" s="274"/>
      <c r="I50" s="274"/>
      <c r="J50" s="274"/>
      <c r="K50" s="274"/>
      <c r="L50" s="274"/>
      <c r="M50" s="274"/>
      <c r="N50" s="262"/>
    </row>
    <row r="51" spans="1:19" s="186" customFormat="1" ht="28.9" customHeight="1">
      <c r="A51" s="337" t="s">
        <v>459</v>
      </c>
      <c r="B51" s="322" t="s">
        <v>468</v>
      </c>
      <c r="C51" s="273"/>
      <c r="D51" s="273"/>
      <c r="E51" s="273"/>
      <c r="F51" s="343">
        <v>2018422.76</v>
      </c>
      <c r="G51" s="274">
        <f t="shared" si="22"/>
        <v>2018422.76</v>
      </c>
      <c r="H51" s="274"/>
      <c r="I51" s="274"/>
      <c r="J51" s="274"/>
      <c r="K51" s="274"/>
      <c r="L51" s="274"/>
      <c r="M51" s="274"/>
      <c r="N51" s="262"/>
    </row>
    <row r="52" spans="1:19" s="186" customFormat="1" ht="30.6" customHeight="1">
      <c r="A52" s="312" t="s">
        <v>416</v>
      </c>
      <c r="B52" s="286" t="s">
        <v>415</v>
      </c>
      <c r="C52" s="273"/>
      <c r="D52" s="273">
        <v>7050000</v>
      </c>
      <c r="E52" s="273">
        <f t="shared" si="21"/>
        <v>7050000</v>
      </c>
      <c r="F52" s="274"/>
      <c r="G52" s="274">
        <f t="shared" si="22"/>
        <v>7050000</v>
      </c>
      <c r="H52" s="274"/>
      <c r="I52" s="274"/>
      <c r="J52" s="274"/>
      <c r="K52" s="274"/>
      <c r="L52" s="274"/>
      <c r="M52" s="274"/>
      <c r="N52" s="262"/>
    </row>
    <row r="53" spans="1:19" s="186" customFormat="1" ht="85.15" customHeight="1">
      <c r="A53" s="312" t="s">
        <v>446</v>
      </c>
      <c r="B53" s="303" t="s">
        <v>379</v>
      </c>
      <c r="C53" s="273">
        <v>448772.27</v>
      </c>
      <c r="D53" s="273">
        <v>-49170.15</v>
      </c>
      <c r="E53" s="273">
        <f t="shared" ref="E53" si="25">C53+D53</f>
        <v>399602.12</v>
      </c>
      <c r="F53" s="274"/>
      <c r="G53" s="274">
        <f t="shared" si="22"/>
        <v>399602.12</v>
      </c>
      <c r="H53" s="274">
        <v>448772.27</v>
      </c>
      <c r="I53" s="274">
        <v>-49170.15</v>
      </c>
      <c r="J53" s="274">
        <f t="shared" ref="J53" si="26">H53+I53</f>
        <v>399602.12</v>
      </c>
      <c r="K53" s="274">
        <v>0</v>
      </c>
      <c r="L53" s="274">
        <v>400068.48</v>
      </c>
      <c r="M53" s="274">
        <f t="shared" ref="M53" si="27">K53+L53</f>
        <v>400068.48</v>
      </c>
      <c r="N53" s="262"/>
    </row>
    <row r="54" spans="1:19" s="186" customFormat="1" ht="54" customHeight="1">
      <c r="A54" s="312" t="s">
        <v>417</v>
      </c>
      <c r="B54" s="283" t="s">
        <v>372</v>
      </c>
      <c r="C54" s="273">
        <v>109090.88</v>
      </c>
      <c r="D54" s="273">
        <v>144877.44</v>
      </c>
      <c r="E54" s="273">
        <f t="shared" si="21"/>
        <v>253968.32</v>
      </c>
      <c r="F54" s="274"/>
      <c r="G54" s="274">
        <f t="shared" si="22"/>
        <v>253968.32</v>
      </c>
      <c r="H54" s="274">
        <v>109090.88</v>
      </c>
      <c r="I54" s="274">
        <v>-247.36</v>
      </c>
      <c r="J54" s="274">
        <f t="shared" si="23"/>
        <v>108843.52</v>
      </c>
      <c r="K54" s="274">
        <v>109090.88</v>
      </c>
      <c r="L54" s="274">
        <v>-247.36</v>
      </c>
      <c r="M54" s="274">
        <f t="shared" si="24"/>
        <v>108843.52</v>
      </c>
      <c r="N54" s="262"/>
    </row>
    <row r="55" spans="1:19" s="186" customFormat="1" ht="42" customHeight="1">
      <c r="A55" s="312" t="s">
        <v>419</v>
      </c>
      <c r="B55" s="286" t="s">
        <v>372</v>
      </c>
      <c r="C55" s="273">
        <v>1050000</v>
      </c>
      <c r="D55" s="273"/>
      <c r="E55" s="273">
        <f t="shared" si="21"/>
        <v>1050000</v>
      </c>
      <c r="F55" s="274"/>
      <c r="G55" s="274">
        <f t="shared" si="22"/>
        <v>1050000</v>
      </c>
      <c r="H55" s="274">
        <v>414715</v>
      </c>
      <c r="I55" s="274"/>
      <c r="J55" s="274">
        <f t="shared" si="23"/>
        <v>414715</v>
      </c>
      <c r="K55" s="274">
        <v>414715</v>
      </c>
      <c r="L55" s="274"/>
      <c r="M55" s="274">
        <f t="shared" si="24"/>
        <v>414715</v>
      </c>
      <c r="N55" s="262"/>
    </row>
    <row r="56" spans="1:19" s="186" customFormat="1" ht="55.9" customHeight="1">
      <c r="A56" s="312" t="s">
        <v>425</v>
      </c>
      <c r="B56" s="286" t="s">
        <v>372</v>
      </c>
      <c r="C56" s="273">
        <v>278700</v>
      </c>
      <c r="D56" s="273"/>
      <c r="E56" s="273">
        <f t="shared" si="21"/>
        <v>278700</v>
      </c>
      <c r="F56" s="274"/>
      <c r="G56" s="274">
        <f t="shared" si="22"/>
        <v>278700</v>
      </c>
      <c r="H56" s="274">
        <v>277290</v>
      </c>
      <c r="I56" s="274"/>
      <c r="J56" s="274">
        <f t="shared" si="23"/>
        <v>277290</v>
      </c>
      <c r="K56" s="274">
        <v>262170</v>
      </c>
      <c r="L56" s="274"/>
      <c r="M56" s="274">
        <f t="shared" si="24"/>
        <v>262170</v>
      </c>
      <c r="N56" s="262"/>
    </row>
    <row r="57" spans="1:19" s="186" customFormat="1" ht="27" customHeight="1">
      <c r="A57" s="312" t="s">
        <v>426</v>
      </c>
      <c r="B57" s="283" t="s">
        <v>372</v>
      </c>
      <c r="C57" s="273">
        <v>4472402.3899999997</v>
      </c>
      <c r="D57" s="273">
        <v>-4472402.3899999997</v>
      </c>
      <c r="E57" s="273">
        <f t="shared" si="21"/>
        <v>0</v>
      </c>
      <c r="F57" s="274"/>
      <c r="G57" s="274">
        <f t="shared" si="22"/>
        <v>0</v>
      </c>
      <c r="H57" s="274">
        <v>0</v>
      </c>
      <c r="I57" s="274"/>
      <c r="J57" s="274">
        <f t="shared" si="23"/>
        <v>0</v>
      </c>
      <c r="K57" s="274">
        <v>0</v>
      </c>
      <c r="L57" s="274"/>
      <c r="M57" s="274">
        <f t="shared" si="24"/>
        <v>0</v>
      </c>
      <c r="N57" s="262"/>
    </row>
    <row r="58" spans="1:19" s="186" customFormat="1" ht="66.599999999999994" customHeight="1">
      <c r="A58" s="312" t="s">
        <v>427</v>
      </c>
      <c r="B58" s="283" t="s">
        <v>372</v>
      </c>
      <c r="C58" s="273">
        <v>5502100</v>
      </c>
      <c r="D58" s="273"/>
      <c r="E58" s="273">
        <f t="shared" si="21"/>
        <v>5502100</v>
      </c>
      <c r="F58" s="274"/>
      <c r="G58" s="274">
        <f t="shared" si="22"/>
        <v>5502100</v>
      </c>
      <c r="H58" s="274">
        <v>0</v>
      </c>
      <c r="I58" s="274"/>
      <c r="J58" s="274">
        <f t="shared" si="23"/>
        <v>0</v>
      </c>
      <c r="K58" s="274">
        <v>0</v>
      </c>
      <c r="L58" s="274"/>
      <c r="M58" s="274">
        <f t="shared" si="24"/>
        <v>0</v>
      </c>
      <c r="N58" s="262"/>
    </row>
    <row r="59" spans="1:19" s="186" customFormat="1" ht="83.45" customHeight="1">
      <c r="A59" s="312" t="s">
        <v>428</v>
      </c>
      <c r="B59" s="283" t="s">
        <v>372</v>
      </c>
      <c r="C59" s="273">
        <v>893788</v>
      </c>
      <c r="D59" s="273"/>
      <c r="E59" s="273">
        <f t="shared" si="21"/>
        <v>893788</v>
      </c>
      <c r="F59" s="274"/>
      <c r="G59" s="274">
        <f t="shared" si="22"/>
        <v>893788</v>
      </c>
      <c r="H59" s="274">
        <v>893788</v>
      </c>
      <c r="I59" s="274"/>
      <c r="J59" s="274">
        <f t="shared" si="23"/>
        <v>893788</v>
      </c>
      <c r="K59" s="274">
        <v>893788</v>
      </c>
      <c r="L59" s="274"/>
      <c r="M59" s="274">
        <f t="shared" si="24"/>
        <v>893788</v>
      </c>
      <c r="N59" s="262"/>
    </row>
    <row r="60" spans="1:19" s="186" customFormat="1" ht="16.149999999999999" customHeight="1">
      <c r="A60" s="312" t="s">
        <v>449</v>
      </c>
      <c r="B60" s="283" t="s">
        <v>372</v>
      </c>
      <c r="C60" s="273"/>
      <c r="D60" s="273">
        <v>545090</v>
      </c>
      <c r="E60" s="273">
        <f t="shared" si="21"/>
        <v>545090</v>
      </c>
      <c r="F60" s="274"/>
      <c r="G60" s="274">
        <f t="shared" si="22"/>
        <v>545090</v>
      </c>
      <c r="H60" s="274"/>
      <c r="I60" s="274"/>
      <c r="J60" s="274"/>
      <c r="K60" s="274"/>
      <c r="L60" s="274"/>
      <c r="M60" s="274"/>
      <c r="N60" s="262"/>
    </row>
    <row r="61" spans="1:19" s="186" customFormat="1" ht="28.9" customHeight="1">
      <c r="A61" s="312" t="s">
        <v>421</v>
      </c>
      <c r="B61" s="286" t="s">
        <v>372</v>
      </c>
      <c r="C61" s="273">
        <v>301839877.80000001</v>
      </c>
      <c r="D61" s="273"/>
      <c r="E61" s="273">
        <f t="shared" si="21"/>
        <v>301839877.80000001</v>
      </c>
      <c r="F61" s="274"/>
      <c r="G61" s="274">
        <f t="shared" si="22"/>
        <v>301839877.80000001</v>
      </c>
      <c r="H61" s="273">
        <v>323430125.87</v>
      </c>
      <c r="I61" s="273"/>
      <c r="J61" s="274">
        <f t="shared" si="23"/>
        <v>323430125.87</v>
      </c>
      <c r="K61" s="273">
        <v>338839877.80000001</v>
      </c>
      <c r="L61" s="273"/>
      <c r="M61" s="274">
        <f t="shared" si="24"/>
        <v>338839877.80000001</v>
      </c>
      <c r="N61" s="258"/>
    </row>
    <row r="62" spans="1:19" s="186" customFormat="1" ht="39.6" customHeight="1">
      <c r="A62" s="337" t="s">
        <v>460</v>
      </c>
      <c r="B62" s="322" t="s">
        <v>372</v>
      </c>
      <c r="C62" s="273"/>
      <c r="D62" s="273"/>
      <c r="E62" s="273"/>
      <c r="F62" s="343">
        <v>546090</v>
      </c>
      <c r="G62" s="274">
        <f t="shared" si="22"/>
        <v>546090</v>
      </c>
      <c r="H62" s="273"/>
      <c r="I62" s="273"/>
      <c r="J62" s="274"/>
      <c r="K62" s="273"/>
      <c r="L62" s="273"/>
      <c r="M62" s="274"/>
      <c r="N62" s="258"/>
    </row>
    <row r="63" spans="1:19" s="186" customFormat="1" ht="53.45" customHeight="1">
      <c r="A63" s="337" t="s">
        <v>474</v>
      </c>
      <c r="B63" s="344" t="s">
        <v>372</v>
      </c>
      <c r="C63" s="273"/>
      <c r="D63" s="273"/>
      <c r="E63" s="273"/>
      <c r="F63" s="343">
        <v>1350882.32</v>
      </c>
      <c r="G63" s="274">
        <f t="shared" si="22"/>
        <v>1350882.32</v>
      </c>
      <c r="H63" s="273"/>
      <c r="I63" s="273"/>
      <c r="J63" s="274"/>
      <c r="K63" s="273"/>
      <c r="L63" s="273"/>
      <c r="M63" s="274"/>
      <c r="N63" s="258"/>
    </row>
    <row r="64" spans="1:19" s="292" customFormat="1" ht="28.9" customHeight="1">
      <c r="A64" s="290" t="s">
        <v>76</v>
      </c>
      <c r="B64" s="229" t="s">
        <v>112</v>
      </c>
      <c r="C64" s="269">
        <f t="shared" ref="C64:M64" si="28">SUM(C65:C80)</f>
        <v>884905479.19000006</v>
      </c>
      <c r="D64" s="269">
        <f t="shared" si="28"/>
        <v>-7853907.120000001</v>
      </c>
      <c r="E64" s="269">
        <f>SUM(E65:E81)</f>
        <v>877051572.07000005</v>
      </c>
      <c r="F64" s="269">
        <f t="shared" ref="F64:G64" si="29">SUM(F65:F81)</f>
        <v>0</v>
      </c>
      <c r="G64" s="269">
        <f t="shared" si="29"/>
        <v>877051572.07000005</v>
      </c>
      <c r="H64" s="269">
        <f t="shared" si="28"/>
        <v>861410487.24000001</v>
      </c>
      <c r="I64" s="269">
        <f t="shared" si="28"/>
        <v>-6583966.8000000007</v>
      </c>
      <c r="J64" s="269">
        <f t="shared" si="28"/>
        <v>854826520.43999994</v>
      </c>
      <c r="K64" s="269">
        <f t="shared" si="28"/>
        <v>887232194.14999998</v>
      </c>
      <c r="L64" s="269">
        <f t="shared" si="28"/>
        <v>-5898634.7000000011</v>
      </c>
      <c r="M64" s="269">
        <f t="shared" si="28"/>
        <v>881333559.44999993</v>
      </c>
      <c r="N64" s="261"/>
      <c r="O64" s="291"/>
      <c r="Q64" s="293"/>
      <c r="R64" s="293"/>
      <c r="S64" s="293"/>
    </row>
    <row r="65" spans="1:15" ht="81.599999999999994" customHeight="1">
      <c r="A65" s="312" t="s">
        <v>440</v>
      </c>
      <c r="B65" s="286" t="s">
        <v>382</v>
      </c>
      <c r="C65" s="273">
        <v>65219627.200000003</v>
      </c>
      <c r="D65" s="273"/>
      <c r="E65" s="273">
        <f>C65+D65</f>
        <v>65219627.200000003</v>
      </c>
      <c r="F65" s="274"/>
      <c r="G65" s="274">
        <f>E65+F65</f>
        <v>65219627.200000003</v>
      </c>
      <c r="H65" s="274">
        <v>0</v>
      </c>
      <c r="I65" s="274"/>
      <c r="J65" s="274">
        <f>H65+I65</f>
        <v>0</v>
      </c>
      <c r="K65" s="274">
        <v>0</v>
      </c>
      <c r="L65" s="274"/>
      <c r="M65" s="274">
        <f>K65+L65</f>
        <v>0</v>
      </c>
      <c r="N65" s="262"/>
    </row>
    <row r="66" spans="1:15" ht="66" customHeight="1">
      <c r="A66" s="312" t="s">
        <v>441</v>
      </c>
      <c r="B66" s="283" t="s">
        <v>382</v>
      </c>
      <c r="C66" s="273">
        <v>1331012.8</v>
      </c>
      <c r="D66" s="273"/>
      <c r="E66" s="273">
        <f t="shared" ref="E66:E80" si="30">C66+D66</f>
        <v>1331012.8</v>
      </c>
      <c r="F66" s="274"/>
      <c r="G66" s="274">
        <f t="shared" ref="G66:G81" si="31">E66+F66</f>
        <v>1331012.8</v>
      </c>
      <c r="H66" s="274">
        <v>0</v>
      </c>
      <c r="I66" s="274"/>
      <c r="J66" s="274">
        <f t="shared" ref="J66:J80" si="32">H66+I66</f>
        <v>0</v>
      </c>
      <c r="K66" s="274">
        <v>0</v>
      </c>
      <c r="L66" s="274"/>
      <c r="M66" s="274">
        <f t="shared" ref="M66:M80" si="33">K66+L66</f>
        <v>0</v>
      </c>
      <c r="N66" s="262"/>
    </row>
    <row r="67" spans="1:15" ht="39" customHeight="1">
      <c r="A67" s="312" t="s">
        <v>429</v>
      </c>
      <c r="B67" s="283" t="s">
        <v>382</v>
      </c>
      <c r="C67" s="273">
        <v>431436.97</v>
      </c>
      <c r="D67" s="273">
        <v>3864.89</v>
      </c>
      <c r="E67" s="273">
        <f t="shared" si="30"/>
        <v>435301.86</v>
      </c>
      <c r="F67" s="274"/>
      <c r="G67" s="274">
        <f t="shared" si="31"/>
        <v>435301.86</v>
      </c>
      <c r="H67" s="274">
        <v>468998.64</v>
      </c>
      <c r="I67" s="274">
        <v>-13771.87</v>
      </c>
      <c r="J67" s="274">
        <f t="shared" si="32"/>
        <v>455226.77</v>
      </c>
      <c r="K67" s="274">
        <v>528820.61</v>
      </c>
      <c r="L67" s="274">
        <v>-57242.2</v>
      </c>
      <c r="M67" s="274">
        <f t="shared" si="33"/>
        <v>471578.41</v>
      </c>
      <c r="N67" s="262"/>
    </row>
    <row r="68" spans="1:15" ht="66" customHeight="1">
      <c r="A68" s="312" t="s">
        <v>413</v>
      </c>
      <c r="B68" s="283" t="s">
        <v>382</v>
      </c>
      <c r="C68" s="273">
        <v>14000</v>
      </c>
      <c r="D68" s="273"/>
      <c r="E68" s="273">
        <f t="shared" si="30"/>
        <v>14000</v>
      </c>
      <c r="F68" s="274"/>
      <c r="G68" s="274">
        <f t="shared" si="31"/>
        <v>14000</v>
      </c>
      <c r="H68" s="274">
        <v>14000</v>
      </c>
      <c r="I68" s="274"/>
      <c r="J68" s="274">
        <f t="shared" si="32"/>
        <v>14000</v>
      </c>
      <c r="K68" s="274">
        <v>14000</v>
      </c>
      <c r="L68" s="274"/>
      <c r="M68" s="274">
        <f t="shared" si="33"/>
        <v>14000</v>
      </c>
      <c r="N68" s="262"/>
    </row>
    <row r="69" spans="1:15" ht="43.15" customHeight="1">
      <c r="A69" s="312" t="s">
        <v>420</v>
      </c>
      <c r="B69" s="283" t="s">
        <v>382</v>
      </c>
      <c r="C69" s="273">
        <v>35000</v>
      </c>
      <c r="D69" s="273"/>
      <c r="E69" s="273">
        <f t="shared" si="30"/>
        <v>35000</v>
      </c>
      <c r="F69" s="274"/>
      <c r="G69" s="274">
        <f t="shared" si="31"/>
        <v>35000</v>
      </c>
      <c r="H69" s="274">
        <v>35000</v>
      </c>
      <c r="I69" s="274"/>
      <c r="J69" s="274">
        <f t="shared" si="32"/>
        <v>35000</v>
      </c>
      <c r="K69" s="274">
        <v>35000</v>
      </c>
      <c r="L69" s="274"/>
      <c r="M69" s="274">
        <f t="shared" si="33"/>
        <v>35000</v>
      </c>
      <c r="N69" s="262"/>
    </row>
    <row r="70" spans="1:15" ht="84" customHeight="1">
      <c r="A70" s="312" t="s">
        <v>430</v>
      </c>
      <c r="B70" s="283" t="s">
        <v>382</v>
      </c>
      <c r="C70" s="273">
        <v>60713050.770000003</v>
      </c>
      <c r="D70" s="273">
        <v>-8121933.6100000003</v>
      </c>
      <c r="E70" s="273">
        <f t="shared" si="30"/>
        <v>52591117.160000004</v>
      </c>
      <c r="F70" s="274"/>
      <c r="G70" s="274">
        <f t="shared" si="31"/>
        <v>52591117.160000004</v>
      </c>
      <c r="H70" s="274">
        <v>63141573.200000003</v>
      </c>
      <c r="I70" s="274">
        <v>-6310791.1100000003</v>
      </c>
      <c r="J70" s="274">
        <f t="shared" si="32"/>
        <v>56830782.090000004</v>
      </c>
      <c r="K70" s="274">
        <v>71637135.730000004</v>
      </c>
      <c r="L70" s="274">
        <v>-5581730.3799999999</v>
      </c>
      <c r="M70" s="274">
        <f t="shared" si="33"/>
        <v>66055405.350000001</v>
      </c>
      <c r="N70" s="262"/>
    </row>
    <row r="71" spans="1:15" ht="67.150000000000006" customHeight="1">
      <c r="A71" s="312" t="s">
        <v>431</v>
      </c>
      <c r="B71" s="283" t="s">
        <v>382</v>
      </c>
      <c r="C71" s="273">
        <v>4971604.92</v>
      </c>
      <c r="D71" s="273"/>
      <c r="E71" s="273">
        <f t="shared" si="30"/>
        <v>4971604.92</v>
      </c>
      <c r="F71" s="274"/>
      <c r="G71" s="274">
        <f t="shared" si="31"/>
        <v>4971604.92</v>
      </c>
      <c r="H71" s="274">
        <v>5170475.4000000004</v>
      </c>
      <c r="I71" s="274"/>
      <c r="J71" s="274">
        <f t="shared" si="32"/>
        <v>5170475.4000000004</v>
      </c>
      <c r="K71" s="274">
        <v>5377303.2400000002</v>
      </c>
      <c r="L71" s="274"/>
      <c r="M71" s="274">
        <f t="shared" si="33"/>
        <v>5377303.2400000002</v>
      </c>
      <c r="N71" s="262"/>
    </row>
    <row r="72" spans="1:15" s="314" customFormat="1" ht="66" customHeight="1">
      <c r="A72" s="312" t="s">
        <v>437</v>
      </c>
      <c r="B72" s="283" t="s">
        <v>382</v>
      </c>
      <c r="C72" s="274">
        <v>3215798</v>
      </c>
      <c r="D72" s="274"/>
      <c r="E72" s="274">
        <f t="shared" ref="E72" si="34">C72+D72</f>
        <v>3215798</v>
      </c>
      <c r="F72" s="274"/>
      <c r="G72" s="274">
        <f t="shared" si="31"/>
        <v>3215798</v>
      </c>
      <c r="H72" s="274"/>
      <c r="I72" s="274"/>
      <c r="J72" s="274"/>
      <c r="K72" s="274"/>
      <c r="L72" s="274"/>
      <c r="M72" s="274"/>
      <c r="N72" s="262"/>
      <c r="O72" s="319"/>
    </row>
    <row r="73" spans="1:15" ht="57.6" customHeight="1">
      <c r="A73" s="312" t="s">
        <v>432</v>
      </c>
      <c r="B73" s="283" t="s">
        <v>390</v>
      </c>
      <c r="C73" s="273">
        <v>8545600</v>
      </c>
      <c r="D73" s="273"/>
      <c r="E73" s="273">
        <f t="shared" si="30"/>
        <v>8545600</v>
      </c>
      <c r="F73" s="274"/>
      <c r="G73" s="274">
        <f t="shared" si="31"/>
        <v>8545600</v>
      </c>
      <c r="H73" s="274">
        <v>8653080</v>
      </c>
      <c r="I73" s="274"/>
      <c r="J73" s="274">
        <f t="shared" si="32"/>
        <v>8653080</v>
      </c>
      <c r="K73" s="274">
        <v>9990560</v>
      </c>
      <c r="L73" s="274"/>
      <c r="M73" s="274">
        <f t="shared" si="33"/>
        <v>9990560</v>
      </c>
      <c r="N73" s="262"/>
    </row>
    <row r="74" spans="1:15" ht="82.15" customHeight="1">
      <c r="A74" s="312" t="s">
        <v>433</v>
      </c>
      <c r="B74" s="283" t="s">
        <v>392</v>
      </c>
      <c r="C74" s="273">
        <v>8514686.3300000001</v>
      </c>
      <c r="D74" s="273">
        <v>-8514686.3300000001</v>
      </c>
      <c r="E74" s="273">
        <f t="shared" si="30"/>
        <v>0</v>
      </c>
      <c r="F74" s="274"/>
      <c r="G74" s="274">
        <f t="shared" si="31"/>
        <v>0</v>
      </c>
      <c r="H74" s="274">
        <v>8962827.7200000007</v>
      </c>
      <c r="I74" s="274">
        <v>-297252.37</v>
      </c>
      <c r="J74" s="274">
        <f t="shared" si="32"/>
        <v>8665575.3500000015</v>
      </c>
      <c r="K74" s="274">
        <v>8962827.7200000007</v>
      </c>
      <c r="L74" s="274">
        <v>-264318.86</v>
      </c>
      <c r="M74" s="274">
        <f t="shared" si="33"/>
        <v>8698508.8600000013</v>
      </c>
      <c r="N74" s="262"/>
    </row>
    <row r="75" spans="1:15" ht="54.6" customHeight="1">
      <c r="A75" s="312" t="s">
        <v>423</v>
      </c>
      <c r="B75" s="283" t="s">
        <v>394</v>
      </c>
      <c r="C75" s="273">
        <v>2485383.7999999998</v>
      </c>
      <c r="D75" s="273">
        <v>37873.75</v>
      </c>
      <c r="E75" s="273">
        <f t="shared" si="30"/>
        <v>2523257.5499999998</v>
      </c>
      <c r="F75" s="274"/>
      <c r="G75" s="274">
        <f t="shared" si="31"/>
        <v>2523257.5499999998</v>
      </c>
      <c r="H75" s="274">
        <v>2570332.25</v>
      </c>
      <c r="I75" s="274">
        <v>68308.3</v>
      </c>
      <c r="J75" s="274">
        <f t="shared" si="32"/>
        <v>2638640.5499999998</v>
      </c>
      <c r="K75" s="274">
        <v>2664765.25</v>
      </c>
      <c r="L75" s="274">
        <v>68210.55</v>
      </c>
      <c r="M75" s="274">
        <f t="shared" si="33"/>
        <v>2732975.8</v>
      </c>
      <c r="N75" s="262"/>
    </row>
    <row r="76" spans="1:15" ht="42.6" customHeight="1">
      <c r="A76" s="312" t="s">
        <v>422</v>
      </c>
      <c r="B76" s="283" t="s">
        <v>396</v>
      </c>
      <c r="C76" s="273">
        <v>4132.9799999999996</v>
      </c>
      <c r="D76" s="273">
        <v>-2722.4</v>
      </c>
      <c r="E76" s="273">
        <f t="shared" si="30"/>
        <v>1410.5799999999995</v>
      </c>
      <c r="F76" s="274"/>
      <c r="G76" s="274">
        <f t="shared" si="31"/>
        <v>1410.5799999999995</v>
      </c>
      <c r="H76" s="274">
        <v>3684.33</v>
      </c>
      <c r="I76" s="274">
        <v>-2200.91</v>
      </c>
      <c r="J76" s="274">
        <f t="shared" si="32"/>
        <v>1483.42</v>
      </c>
      <c r="K76" s="274">
        <v>3684.75</v>
      </c>
      <c r="L76" s="274">
        <v>-2361.4499999999998</v>
      </c>
      <c r="M76" s="274">
        <f t="shared" si="33"/>
        <v>1323.3000000000002</v>
      </c>
      <c r="N76" s="262"/>
    </row>
    <row r="77" spans="1:15" ht="56.45" customHeight="1">
      <c r="A77" s="312" t="s">
        <v>434</v>
      </c>
      <c r="B77" s="283" t="s">
        <v>398</v>
      </c>
      <c r="C77" s="273">
        <v>30405510</v>
      </c>
      <c r="D77" s="273"/>
      <c r="E77" s="273">
        <f t="shared" si="30"/>
        <v>30405510</v>
      </c>
      <c r="F77" s="274"/>
      <c r="G77" s="274">
        <f t="shared" si="31"/>
        <v>30405510</v>
      </c>
      <c r="H77" s="274">
        <v>30783990</v>
      </c>
      <c r="I77" s="274"/>
      <c r="J77" s="274">
        <f t="shared" si="32"/>
        <v>30783990</v>
      </c>
      <c r="K77" s="274">
        <v>30783990</v>
      </c>
      <c r="L77" s="274"/>
      <c r="M77" s="274">
        <f t="shared" si="33"/>
        <v>30783990</v>
      </c>
      <c r="N77" s="262"/>
    </row>
    <row r="78" spans="1:15" ht="31.15" customHeight="1">
      <c r="A78" s="312" t="s">
        <v>424</v>
      </c>
      <c r="B78" s="283" t="s">
        <v>400</v>
      </c>
      <c r="C78" s="273">
        <v>8375735.4199999999</v>
      </c>
      <c r="D78" s="273"/>
      <c r="E78" s="273">
        <f t="shared" si="30"/>
        <v>8375735.4199999999</v>
      </c>
      <c r="F78" s="274"/>
      <c r="G78" s="274">
        <f t="shared" si="31"/>
        <v>8375735.4199999999</v>
      </c>
      <c r="H78" s="274">
        <v>8754308.7100000009</v>
      </c>
      <c r="I78" s="274"/>
      <c r="J78" s="274">
        <f t="shared" si="32"/>
        <v>8754308.7100000009</v>
      </c>
      <c r="K78" s="274">
        <v>9064989.8599999994</v>
      </c>
      <c r="L78" s="274"/>
      <c r="M78" s="274">
        <f t="shared" si="33"/>
        <v>9064989.8599999994</v>
      </c>
      <c r="N78" s="262"/>
    </row>
    <row r="79" spans="1:15" ht="28.9" customHeight="1">
      <c r="A79" s="312" t="s">
        <v>435</v>
      </c>
      <c r="B79" s="283" t="s">
        <v>402</v>
      </c>
      <c r="C79" s="273">
        <v>690642900</v>
      </c>
      <c r="D79" s="273">
        <v>511400</v>
      </c>
      <c r="E79" s="273">
        <f t="shared" si="30"/>
        <v>691154300</v>
      </c>
      <c r="F79" s="274"/>
      <c r="G79" s="274">
        <f t="shared" si="31"/>
        <v>691154300</v>
      </c>
      <c r="H79" s="274">
        <v>715126400</v>
      </c>
      <c r="I79" s="274"/>
      <c r="J79" s="274">
        <f t="shared" si="32"/>
        <v>715126400</v>
      </c>
      <c r="K79" s="274">
        <v>730443300</v>
      </c>
      <c r="L79" s="274"/>
      <c r="M79" s="274">
        <f t="shared" si="33"/>
        <v>730443300</v>
      </c>
      <c r="N79" s="262"/>
    </row>
    <row r="80" spans="1:15" ht="79.150000000000006" customHeight="1">
      <c r="A80" s="312" t="s">
        <v>436</v>
      </c>
      <c r="B80" s="283" t="s">
        <v>402</v>
      </c>
      <c r="C80" s="273">
        <v>0</v>
      </c>
      <c r="D80" s="273">
        <v>8232296.5800000001</v>
      </c>
      <c r="E80" s="273">
        <f t="shared" si="30"/>
        <v>8232296.5800000001</v>
      </c>
      <c r="F80" s="274">
        <v>-4632580</v>
      </c>
      <c r="G80" s="274">
        <f t="shared" si="31"/>
        <v>3599716.58</v>
      </c>
      <c r="H80" s="274">
        <v>17725816.989999998</v>
      </c>
      <c r="I80" s="274">
        <v>-28258.84</v>
      </c>
      <c r="J80" s="274">
        <f t="shared" si="32"/>
        <v>17697558.149999999</v>
      </c>
      <c r="K80" s="274">
        <v>17725816.989999998</v>
      </c>
      <c r="L80" s="274">
        <v>-61192.36</v>
      </c>
      <c r="M80" s="274">
        <f t="shared" si="33"/>
        <v>17664624.629999999</v>
      </c>
      <c r="N80" s="262"/>
    </row>
    <row r="81" spans="1:15" ht="54.6" customHeight="1">
      <c r="A81" s="312" t="s">
        <v>472</v>
      </c>
      <c r="B81" s="283" t="s">
        <v>402</v>
      </c>
      <c r="C81" s="273"/>
      <c r="D81" s="273"/>
      <c r="E81" s="273"/>
      <c r="F81" s="274">
        <v>4632580</v>
      </c>
      <c r="G81" s="274">
        <f t="shared" si="31"/>
        <v>4632580</v>
      </c>
      <c r="H81" s="274"/>
      <c r="I81" s="274"/>
      <c r="J81" s="274"/>
      <c r="K81" s="274"/>
      <c r="L81" s="274"/>
      <c r="M81" s="274"/>
      <c r="N81" s="262"/>
    </row>
    <row r="82" spans="1:15" s="292" customFormat="1" ht="18.600000000000001" customHeight="1">
      <c r="A82" s="290" t="s">
        <v>54</v>
      </c>
      <c r="B82" s="229" t="s">
        <v>130</v>
      </c>
      <c r="C82" s="269">
        <f>SUM(C83:C89)</f>
        <v>74696722.209999993</v>
      </c>
      <c r="D82" s="269">
        <f>SUM(D83:D89)</f>
        <v>36989079.350000001</v>
      </c>
      <c r="E82" s="269">
        <f>SUM(E83:E94)</f>
        <v>111685801.56</v>
      </c>
      <c r="F82" s="269">
        <f t="shared" ref="F82:G82" si="35">SUM(F83:F94)</f>
        <v>31660086.689999998</v>
      </c>
      <c r="G82" s="269">
        <f t="shared" si="35"/>
        <v>143345888.25</v>
      </c>
      <c r="H82" s="269">
        <f t="shared" ref="H82:M82" si="36">SUM(H83:H89)</f>
        <v>1555240.61</v>
      </c>
      <c r="I82" s="269">
        <f t="shared" si="36"/>
        <v>0</v>
      </c>
      <c r="J82" s="269">
        <f t="shared" si="36"/>
        <v>1555240.61</v>
      </c>
      <c r="K82" s="269">
        <f t="shared" si="36"/>
        <v>714570.01</v>
      </c>
      <c r="L82" s="269">
        <f t="shared" si="36"/>
        <v>0</v>
      </c>
      <c r="M82" s="269">
        <f t="shared" si="36"/>
        <v>714570.01</v>
      </c>
      <c r="N82" s="261"/>
      <c r="O82" s="291"/>
    </row>
    <row r="83" spans="1:15" ht="96.6" customHeight="1">
      <c r="A83" s="312" t="s">
        <v>418</v>
      </c>
      <c r="B83" s="283" t="s">
        <v>406</v>
      </c>
      <c r="C83" s="273">
        <v>21481.599999999999</v>
      </c>
      <c r="D83" s="273"/>
      <c r="E83" s="273">
        <f>C83+D83</f>
        <v>21481.599999999999</v>
      </c>
      <c r="F83" s="274"/>
      <c r="G83" s="274">
        <f>E83+F83</f>
        <v>21481.599999999999</v>
      </c>
      <c r="H83" s="274">
        <v>0</v>
      </c>
      <c r="I83" s="274"/>
      <c r="J83" s="274">
        <f>H83+I83</f>
        <v>0</v>
      </c>
      <c r="K83" s="274">
        <v>0</v>
      </c>
      <c r="L83" s="274"/>
      <c r="M83" s="274">
        <f>K83+L83</f>
        <v>0</v>
      </c>
      <c r="N83" s="262"/>
    </row>
    <row r="84" spans="1:15" ht="41.45" customHeight="1">
      <c r="A84" s="312" t="s">
        <v>414</v>
      </c>
      <c r="B84" s="283" t="s">
        <v>406</v>
      </c>
      <c r="C84" s="273">
        <v>1555240.61</v>
      </c>
      <c r="D84" s="273">
        <v>218574.36</v>
      </c>
      <c r="E84" s="273">
        <f t="shared" ref="E84:E89" si="37">C84+D84</f>
        <v>1773814.9700000002</v>
      </c>
      <c r="F84" s="274"/>
      <c r="G84" s="274">
        <f t="shared" ref="G84:G94" si="38">E84+F84</f>
        <v>1773814.9700000002</v>
      </c>
      <c r="H84" s="274">
        <v>1555240.61</v>
      </c>
      <c r="I84" s="274"/>
      <c r="J84" s="274">
        <f t="shared" ref="J84:J86" si="39">H84+I84</f>
        <v>1555240.61</v>
      </c>
      <c r="K84" s="274">
        <v>714570.01</v>
      </c>
      <c r="L84" s="274"/>
      <c r="M84" s="274">
        <f t="shared" ref="M84:M95" si="40">K84+L84</f>
        <v>714570.01</v>
      </c>
      <c r="N84" s="262"/>
    </row>
    <row r="85" spans="1:15" ht="40.9" customHeight="1">
      <c r="A85" s="312" t="s">
        <v>438</v>
      </c>
      <c r="B85" s="283" t="s">
        <v>406</v>
      </c>
      <c r="C85" s="273">
        <v>73120000</v>
      </c>
      <c r="D85" s="273"/>
      <c r="E85" s="273">
        <f t="shared" si="37"/>
        <v>73120000</v>
      </c>
      <c r="F85" s="274"/>
      <c r="G85" s="274">
        <f t="shared" si="38"/>
        <v>73120000</v>
      </c>
      <c r="H85" s="274">
        <v>0</v>
      </c>
      <c r="I85" s="274"/>
      <c r="J85" s="274">
        <f t="shared" si="39"/>
        <v>0</v>
      </c>
      <c r="K85" s="274">
        <v>0</v>
      </c>
      <c r="L85" s="274"/>
      <c r="M85" s="274">
        <f t="shared" si="40"/>
        <v>0</v>
      </c>
      <c r="N85" s="262"/>
    </row>
    <row r="86" spans="1:15" ht="34.9" customHeight="1">
      <c r="A86" s="312" t="s">
        <v>451</v>
      </c>
      <c r="B86" s="283" t="s">
        <v>406</v>
      </c>
      <c r="C86" s="273"/>
      <c r="D86" s="273">
        <v>16390116.210000001</v>
      </c>
      <c r="E86" s="273">
        <f t="shared" si="37"/>
        <v>16390116.210000001</v>
      </c>
      <c r="F86" s="274"/>
      <c r="G86" s="274">
        <f t="shared" si="38"/>
        <v>16390116.210000001</v>
      </c>
      <c r="H86" s="274"/>
      <c r="I86" s="274"/>
      <c r="J86" s="274">
        <f t="shared" si="39"/>
        <v>0</v>
      </c>
      <c r="K86" s="274"/>
      <c r="L86" s="274"/>
      <c r="M86" s="274">
        <f t="shared" si="40"/>
        <v>0</v>
      </c>
      <c r="N86" s="262"/>
    </row>
    <row r="87" spans="1:15" ht="28.9" customHeight="1">
      <c r="A87" s="312" t="s">
        <v>461</v>
      </c>
      <c r="B87" s="283" t="s">
        <v>406</v>
      </c>
      <c r="C87" s="273"/>
      <c r="D87" s="273"/>
      <c r="E87" s="273"/>
      <c r="F87" s="342">
        <v>1106622.68</v>
      </c>
      <c r="G87" s="274">
        <f t="shared" si="38"/>
        <v>1106622.68</v>
      </c>
      <c r="H87" s="274"/>
      <c r="I87" s="274"/>
      <c r="J87" s="274"/>
      <c r="K87" s="274"/>
      <c r="L87" s="274"/>
      <c r="M87" s="274"/>
      <c r="N87" s="262"/>
    </row>
    <row r="88" spans="1:15" ht="39.6" customHeight="1">
      <c r="A88" s="312" t="s">
        <v>452</v>
      </c>
      <c r="B88" s="283" t="s">
        <v>406</v>
      </c>
      <c r="C88" s="273"/>
      <c r="D88" s="273">
        <v>19792777.780000001</v>
      </c>
      <c r="E88" s="273">
        <f t="shared" ref="E88" si="41">C88+D88</f>
        <v>19792777.780000001</v>
      </c>
      <c r="F88" s="342">
        <v>11094333.33</v>
      </c>
      <c r="G88" s="274">
        <f t="shared" si="38"/>
        <v>30887111.109999999</v>
      </c>
      <c r="H88" s="274"/>
      <c r="I88" s="274"/>
      <c r="J88" s="274"/>
      <c r="K88" s="274"/>
      <c r="L88" s="274"/>
      <c r="M88" s="274"/>
      <c r="N88" s="262"/>
    </row>
    <row r="89" spans="1:15" ht="52.9" customHeight="1">
      <c r="A89" s="312" t="s">
        <v>450</v>
      </c>
      <c r="B89" s="283" t="s">
        <v>406</v>
      </c>
      <c r="C89" s="273"/>
      <c r="D89" s="273">
        <v>587611</v>
      </c>
      <c r="E89" s="273">
        <f t="shared" si="37"/>
        <v>587611</v>
      </c>
      <c r="F89" s="274"/>
      <c r="G89" s="274">
        <f t="shared" si="38"/>
        <v>587611</v>
      </c>
      <c r="H89" s="274"/>
      <c r="I89" s="274"/>
      <c r="J89" s="274"/>
      <c r="K89" s="274"/>
      <c r="L89" s="274"/>
      <c r="M89" s="274"/>
      <c r="N89" s="262"/>
    </row>
    <row r="90" spans="1:15" ht="40.15" customHeight="1">
      <c r="A90" s="337" t="s">
        <v>462</v>
      </c>
      <c r="B90" s="283" t="s">
        <v>406</v>
      </c>
      <c r="C90" s="273"/>
      <c r="D90" s="273"/>
      <c r="E90" s="273"/>
      <c r="F90" s="342">
        <v>700000</v>
      </c>
      <c r="G90" s="274">
        <f t="shared" si="38"/>
        <v>700000</v>
      </c>
      <c r="H90" s="274"/>
      <c r="I90" s="274"/>
      <c r="J90" s="274"/>
      <c r="K90" s="274"/>
      <c r="L90" s="274"/>
      <c r="M90" s="274"/>
      <c r="N90" s="262"/>
    </row>
    <row r="91" spans="1:15" ht="79.900000000000006" customHeight="1">
      <c r="A91" s="337" t="s">
        <v>463</v>
      </c>
      <c r="B91" s="283" t="s">
        <v>406</v>
      </c>
      <c r="C91" s="273"/>
      <c r="D91" s="273"/>
      <c r="E91" s="273"/>
      <c r="F91" s="342">
        <v>6000000</v>
      </c>
      <c r="G91" s="274">
        <f t="shared" si="38"/>
        <v>6000000</v>
      </c>
      <c r="H91" s="274"/>
      <c r="I91" s="274"/>
      <c r="J91" s="274"/>
      <c r="K91" s="274"/>
      <c r="L91" s="274"/>
      <c r="M91" s="274"/>
      <c r="N91" s="262"/>
    </row>
    <row r="92" spans="1:15" ht="28.15" customHeight="1">
      <c r="A92" s="337" t="s">
        <v>475</v>
      </c>
      <c r="B92" s="283" t="s">
        <v>406</v>
      </c>
      <c r="C92" s="273"/>
      <c r="D92" s="273"/>
      <c r="E92" s="273"/>
      <c r="F92" s="342">
        <v>3437500</v>
      </c>
      <c r="G92" s="274">
        <f t="shared" si="38"/>
        <v>3437500</v>
      </c>
      <c r="H92" s="274"/>
      <c r="I92" s="274"/>
      <c r="J92" s="274"/>
      <c r="K92" s="274"/>
      <c r="L92" s="274"/>
      <c r="M92" s="274"/>
      <c r="N92" s="262"/>
    </row>
    <row r="93" spans="1:15" ht="28.15" customHeight="1">
      <c r="A93" s="337" t="s">
        <v>479</v>
      </c>
      <c r="B93" s="283" t="s">
        <v>406</v>
      </c>
      <c r="C93" s="273"/>
      <c r="D93" s="273"/>
      <c r="E93" s="273"/>
      <c r="F93" s="342">
        <v>6000000</v>
      </c>
      <c r="G93" s="274">
        <f t="shared" si="38"/>
        <v>6000000</v>
      </c>
      <c r="H93" s="274"/>
      <c r="I93" s="274"/>
      <c r="J93" s="274"/>
      <c r="K93" s="274"/>
      <c r="L93" s="274"/>
      <c r="M93" s="274"/>
      <c r="N93" s="262"/>
    </row>
    <row r="94" spans="1:15" ht="43.9" customHeight="1">
      <c r="A94" s="337" t="s">
        <v>470</v>
      </c>
      <c r="B94" s="283" t="s">
        <v>406</v>
      </c>
      <c r="C94" s="273"/>
      <c r="D94" s="273"/>
      <c r="E94" s="273"/>
      <c r="F94" s="342">
        <v>3321630.68</v>
      </c>
      <c r="G94" s="274">
        <f t="shared" si="38"/>
        <v>3321630.68</v>
      </c>
      <c r="H94" s="274"/>
      <c r="I94" s="274"/>
      <c r="J94" s="274"/>
      <c r="K94" s="274"/>
      <c r="L94" s="274"/>
      <c r="M94" s="274"/>
      <c r="N94" s="262"/>
    </row>
    <row r="95" spans="1:15" s="292" customFormat="1">
      <c r="A95" s="294" t="s">
        <v>256</v>
      </c>
      <c r="B95" s="229" t="s">
        <v>257</v>
      </c>
      <c r="C95" s="269">
        <v>9079841.6099999994</v>
      </c>
      <c r="D95" s="269"/>
      <c r="E95" s="269">
        <f>E96</f>
        <v>9079841.6099999994</v>
      </c>
      <c r="F95" s="270"/>
      <c r="G95" s="270">
        <f>G96</f>
        <v>9079841.6099999994</v>
      </c>
      <c r="H95" s="270">
        <v>0</v>
      </c>
      <c r="I95" s="270">
        <v>0</v>
      </c>
      <c r="J95" s="270">
        <v>0</v>
      </c>
      <c r="K95" s="270">
        <v>0</v>
      </c>
      <c r="L95" s="270">
        <v>0</v>
      </c>
      <c r="M95" s="274">
        <f t="shared" si="40"/>
        <v>0</v>
      </c>
      <c r="N95" s="261"/>
      <c r="O95" s="291"/>
    </row>
    <row r="96" spans="1:15" ht="16.899999999999999" customHeight="1">
      <c r="A96" s="275" t="s">
        <v>442</v>
      </c>
      <c r="B96" s="283" t="s">
        <v>443</v>
      </c>
      <c r="C96" s="273">
        <v>9079841.6099999994</v>
      </c>
      <c r="D96" s="273"/>
      <c r="E96" s="273">
        <f>C96</f>
        <v>9079841.6099999994</v>
      </c>
      <c r="F96" s="274"/>
      <c r="G96" s="274">
        <f>E96</f>
        <v>9079841.6099999994</v>
      </c>
      <c r="H96" s="273">
        <f>H95</f>
        <v>0</v>
      </c>
      <c r="I96" s="273"/>
      <c r="J96" s="273">
        <f>H96</f>
        <v>0</v>
      </c>
      <c r="K96" s="273">
        <v>0</v>
      </c>
      <c r="L96" s="273"/>
      <c r="M96" s="273">
        <v>0</v>
      </c>
      <c r="N96" s="258"/>
    </row>
    <row r="97" spans="1:19" ht="10.9" customHeight="1">
      <c r="A97" s="285"/>
      <c r="B97" s="283"/>
      <c r="C97" s="287"/>
      <c r="D97" s="287"/>
      <c r="E97" s="287"/>
      <c r="F97" s="288"/>
      <c r="G97" s="288"/>
      <c r="H97" s="288"/>
      <c r="I97" s="288"/>
      <c r="J97" s="288"/>
      <c r="K97" s="288"/>
      <c r="L97" s="288"/>
      <c r="M97" s="288"/>
      <c r="N97" s="266"/>
    </row>
    <row r="98" spans="1:19" ht="15" customHeight="1">
      <c r="A98" s="228" t="s">
        <v>66</v>
      </c>
      <c r="B98" s="229"/>
      <c r="C98" s="230">
        <f>C11+C39</f>
        <v>1837401509.8700001</v>
      </c>
      <c r="D98" s="230">
        <f t="shared" ref="D98:M98" si="42">D11+D39</f>
        <v>50079151.469999999</v>
      </c>
      <c r="E98" s="230">
        <f t="shared" si="42"/>
        <v>1887480661.3399999</v>
      </c>
      <c r="F98" s="296">
        <f t="shared" ref="F98:G98" si="43">F11+F39</f>
        <v>48661314.099999994</v>
      </c>
      <c r="G98" s="296">
        <f t="shared" si="43"/>
        <v>1936141975.4399998</v>
      </c>
      <c r="H98" s="230">
        <f t="shared" si="42"/>
        <v>1718104504.5599999</v>
      </c>
      <c r="I98" s="230">
        <f t="shared" si="42"/>
        <v>12606396.420000002</v>
      </c>
      <c r="J98" s="230">
        <f t="shared" si="42"/>
        <v>1730710900.9799998</v>
      </c>
      <c r="K98" s="230">
        <f t="shared" si="42"/>
        <v>1754895041.3999999</v>
      </c>
      <c r="L98" s="230">
        <f t="shared" si="42"/>
        <v>-4297177.2600000016</v>
      </c>
      <c r="M98" s="230">
        <f t="shared" si="42"/>
        <v>1750597864.1399999</v>
      </c>
      <c r="N98" s="267"/>
      <c r="Q98" s="255"/>
      <c r="R98" s="255"/>
      <c r="S98" s="255"/>
    </row>
    <row r="99" spans="1:19" s="316" customFormat="1">
      <c r="B99" s="315"/>
      <c r="F99" s="298"/>
      <c r="G99" s="298"/>
      <c r="O99" s="227"/>
    </row>
    <row r="100" spans="1:19" s="298" customFormat="1">
      <c r="B100" s="299"/>
      <c r="C100" s="297"/>
      <c r="D100" s="297"/>
      <c r="E100" s="297">
        <f>C98+D98</f>
        <v>1887480661.3400002</v>
      </c>
      <c r="F100" s="297"/>
      <c r="G100" s="297">
        <f>E98+F98</f>
        <v>1936141975.4399998</v>
      </c>
      <c r="H100" s="297"/>
      <c r="I100" s="297"/>
      <c r="J100" s="297"/>
      <c r="K100" s="297"/>
      <c r="L100" s="297"/>
      <c r="M100" s="297"/>
      <c r="N100" s="297"/>
      <c r="O100" s="300"/>
      <c r="R100" s="297"/>
      <c r="S100" s="297"/>
    </row>
    <row r="101" spans="1:19" s="298" customFormat="1">
      <c r="B101" s="299"/>
      <c r="J101" s="297">
        <f>H98+I98</f>
        <v>1730710900.98</v>
      </c>
      <c r="M101" s="297">
        <f>K98+L98</f>
        <v>1750597864.1399999</v>
      </c>
      <c r="O101" s="300"/>
    </row>
    <row r="102" spans="1:19" s="298" customFormat="1">
      <c r="B102" s="299"/>
      <c r="O102" s="300"/>
    </row>
  </sheetData>
  <mergeCells count="11">
    <mergeCell ref="D1:M1"/>
    <mergeCell ref="C2:M2"/>
    <mergeCell ref="A6:M6"/>
    <mergeCell ref="A8:A9"/>
    <mergeCell ref="B8:B9"/>
    <mergeCell ref="C8:M8"/>
    <mergeCell ref="H9:J9"/>
    <mergeCell ref="K9:M9"/>
    <mergeCell ref="D4:M4"/>
    <mergeCell ref="C5:M5"/>
    <mergeCell ref="C9:G9"/>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dimension ref="A1:K107"/>
  <sheetViews>
    <sheetView tabSelected="1" view="pageBreakPreview" zoomScaleSheetLayoutView="100" workbookViewId="0">
      <pane xSplit="1" ySplit="17" topLeftCell="B18" activePane="bottomRight" state="frozen"/>
      <selection pane="topRight" activeCell="B1" sqref="B1"/>
      <selection pane="bottomLeft" activeCell="A14" sqref="A14"/>
      <selection pane="bottomRight" activeCell="A7" sqref="A7"/>
    </sheetView>
  </sheetViews>
  <sheetFormatPr defaultColWidth="9.140625" defaultRowHeight="12.75"/>
  <cols>
    <col min="1" max="1" width="56" style="183" customWidth="1"/>
    <col min="2" max="2" width="22.140625" style="184" customWidth="1"/>
    <col min="3" max="3" width="14.7109375" style="314" customWidth="1"/>
    <col min="4" max="4" width="14.5703125" style="314" customWidth="1"/>
    <col min="5" max="5" width="16.5703125" style="314" customWidth="1"/>
    <col min="6" max="6" width="14.85546875" style="183" customWidth="1"/>
    <col min="7" max="7" width="13.28515625" style="186" customWidth="1"/>
    <col min="8" max="8" width="14.5703125" style="183" customWidth="1"/>
    <col min="9" max="9" width="17.5703125" style="183" customWidth="1"/>
    <col min="10" max="10" width="16.28515625" style="183" customWidth="1"/>
    <col min="11" max="11" width="17.28515625" style="183" customWidth="1"/>
    <col min="12" max="16384" width="9.140625" style="183"/>
  </cols>
  <sheetData>
    <row r="1" spans="1:7" ht="14.45" customHeight="1">
      <c r="C1" s="399" t="s">
        <v>477</v>
      </c>
      <c r="D1" s="399"/>
      <c r="E1" s="399"/>
      <c r="G1" s="183"/>
    </row>
    <row r="2" spans="1:7" ht="15" customHeight="1">
      <c r="C2" s="394" t="s">
        <v>478</v>
      </c>
      <c r="D2" s="394"/>
      <c r="E2" s="394"/>
      <c r="G2" s="183"/>
    </row>
    <row r="3" spans="1:7" s="226" customFormat="1" ht="15" customHeight="1">
      <c r="A3" s="233"/>
      <c r="B3" s="234"/>
      <c r="C3" s="396" t="s">
        <v>482</v>
      </c>
      <c r="D3" s="396"/>
      <c r="E3" s="396"/>
      <c r="F3" s="235"/>
      <c r="G3" s="227"/>
    </row>
    <row r="4" spans="1:7" ht="14.45" customHeight="1">
      <c r="C4" s="399"/>
      <c r="D4" s="399"/>
      <c r="E4" s="399"/>
      <c r="G4" s="183"/>
    </row>
    <row r="5" spans="1:7" ht="14.45" customHeight="1">
      <c r="C5" s="399" t="s">
        <v>477</v>
      </c>
      <c r="D5" s="399"/>
      <c r="E5" s="399"/>
      <c r="G5" s="183"/>
    </row>
    <row r="6" spans="1:7" ht="15" customHeight="1">
      <c r="C6" s="394" t="s">
        <v>478</v>
      </c>
      <c r="D6" s="394"/>
      <c r="E6" s="394"/>
      <c r="G6" s="183"/>
    </row>
    <row r="7" spans="1:7" s="226" customFormat="1" ht="15" customHeight="1">
      <c r="A7" s="233"/>
      <c r="B7" s="234"/>
      <c r="C7" s="396" t="s">
        <v>481</v>
      </c>
      <c r="D7" s="396"/>
      <c r="E7" s="396"/>
      <c r="F7" s="235"/>
      <c r="G7" s="227"/>
    </row>
    <row r="8" spans="1:7" s="226" customFormat="1" ht="15" customHeight="1">
      <c r="A8" s="233"/>
      <c r="B8" s="234"/>
      <c r="C8" s="351"/>
      <c r="D8" s="393" t="s">
        <v>477</v>
      </c>
      <c r="E8" s="393"/>
      <c r="F8" s="393"/>
      <c r="G8" s="227"/>
    </row>
    <row r="9" spans="1:7" s="226" customFormat="1" ht="15" customHeight="1">
      <c r="A9" s="233"/>
      <c r="B9" s="234"/>
      <c r="C9" s="394" t="s">
        <v>478</v>
      </c>
      <c r="D9" s="395"/>
      <c r="E9" s="395"/>
      <c r="F9" s="395"/>
      <c r="G9" s="227"/>
    </row>
    <row r="10" spans="1:7" ht="17.45" customHeight="1">
      <c r="C10" s="396" t="s">
        <v>480</v>
      </c>
      <c r="D10" s="396"/>
      <c r="E10" s="396"/>
      <c r="G10" s="183"/>
    </row>
    <row r="11" spans="1:7" s="226" customFormat="1" ht="16.899999999999999" customHeight="1">
      <c r="A11" s="386" t="s">
        <v>439</v>
      </c>
      <c r="B11" s="386"/>
      <c r="C11" s="387"/>
      <c r="D11" s="387"/>
      <c r="E11" s="388"/>
      <c r="F11" s="235"/>
      <c r="G11" s="227"/>
    </row>
    <row r="12" spans="1:7" s="226" customFormat="1" ht="16.899999999999999" customHeight="1">
      <c r="A12" s="233"/>
      <c r="B12" s="234"/>
      <c r="C12" s="338"/>
      <c r="D12" s="338"/>
      <c r="E12" s="338"/>
      <c r="F12" s="235"/>
      <c r="G12" s="227"/>
    </row>
    <row r="13" spans="1:7" ht="19.149999999999999" customHeight="1">
      <c r="A13" s="367" t="s">
        <v>50</v>
      </c>
      <c r="B13" s="367" t="s">
        <v>51</v>
      </c>
      <c r="C13" s="397" t="s">
        <v>343</v>
      </c>
      <c r="D13" s="397"/>
      <c r="E13" s="398"/>
      <c r="F13" s="259"/>
    </row>
    <row r="14" spans="1:7" ht="22.9" customHeight="1">
      <c r="A14" s="368"/>
      <c r="B14" s="368"/>
      <c r="C14" s="346" t="s">
        <v>341</v>
      </c>
      <c r="D14" s="347" t="s">
        <v>342</v>
      </c>
      <c r="E14" s="347" t="s">
        <v>360</v>
      </c>
      <c r="F14" s="259"/>
    </row>
    <row r="15" spans="1:7" ht="13.9" customHeight="1">
      <c r="A15" s="187">
        <v>1</v>
      </c>
      <c r="B15" s="188">
        <v>2</v>
      </c>
      <c r="C15" s="340">
        <v>3</v>
      </c>
      <c r="D15" s="348">
        <v>4</v>
      </c>
      <c r="E15" s="349">
        <v>5</v>
      </c>
      <c r="F15" s="260"/>
    </row>
    <row r="16" spans="1:7" s="186" customFormat="1" ht="15.6" customHeight="1">
      <c r="A16" s="228" t="s">
        <v>59</v>
      </c>
      <c r="B16" s="268" t="s">
        <v>22</v>
      </c>
      <c r="C16" s="270">
        <f t="shared" ref="C16:E16" si="0">C17+C19+C21+C25+C29+C33+C36+C37+C39+C42</f>
        <v>447196424</v>
      </c>
      <c r="D16" s="270">
        <f t="shared" si="0"/>
        <v>477966717</v>
      </c>
      <c r="E16" s="270">
        <f t="shared" si="0"/>
        <v>509799834</v>
      </c>
      <c r="F16" s="261"/>
    </row>
    <row r="17" spans="1:11" s="186" customFormat="1" ht="19.899999999999999" customHeight="1">
      <c r="A17" s="271" t="s">
        <v>18</v>
      </c>
      <c r="B17" s="272" t="s">
        <v>23</v>
      </c>
      <c r="C17" s="274">
        <f t="shared" ref="C17:E17" si="1">C18</f>
        <v>318134000</v>
      </c>
      <c r="D17" s="274">
        <f t="shared" si="1"/>
        <v>345270830</v>
      </c>
      <c r="E17" s="274">
        <f t="shared" si="1"/>
        <v>374722432</v>
      </c>
      <c r="F17" s="262"/>
    </row>
    <row r="18" spans="1:11" s="186" customFormat="1" ht="15.6" customHeight="1">
      <c r="A18" s="275" t="s">
        <v>1</v>
      </c>
      <c r="B18" s="272" t="s">
        <v>25</v>
      </c>
      <c r="C18" s="274">
        <v>318134000</v>
      </c>
      <c r="D18" s="274">
        <v>345270830</v>
      </c>
      <c r="E18" s="274">
        <v>374722432</v>
      </c>
      <c r="F18" s="262"/>
    </row>
    <row r="19" spans="1:11" s="186" customFormat="1" ht="30" customHeight="1">
      <c r="A19" s="276" t="s">
        <v>9</v>
      </c>
      <c r="B19" s="272" t="s">
        <v>26</v>
      </c>
      <c r="C19" s="274">
        <f t="shared" ref="C19:E19" si="2">C20</f>
        <v>34823020</v>
      </c>
      <c r="D19" s="274">
        <f t="shared" si="2"/>
        <v>37455011</v>
      </c>
      <c r="E19" s="274">
        <f t="shared" si="2"/>
        <v>39247926</v>
      </c>
      <c r="F19" s="262"/>
    </row>
    <row r="20" spans="1:11" s="186" customFormat="1" ht="25.15" customHeight="1">
      <c r="A20" s="275" t="s">
        <v>10</v>
      </c>
      <c r="B20" s="272" t="s">
        <v>27</v>
      </c>
      <c r="C20" s="274">
        <v>34823020</v>
      </c>
      <c r="D20" s="274">
        <v>37455011</v>
      </c>
      <c r="E20" s="274">
        <v>39247926</v>
      </c>
      <c r="F20" s="262"/>
    </row>
    <row r="21" spans="1:11" s="186" customFormat="1" ht="15.6" customHeight="1">
      <c r="A21" s="276" t="s">
        <v>2</v>
      </c>
      <c r="B21" s="272" t="s">
        <v>28</v>
      </c>
      <c r="C21" s="274">
        <f t="shared" ref="C21:E21" si="3">SUM(C22:C24)</f>
        <v>21263000</v>
      </c>
      <c r="D21" s="274">
        <f t="shared" si="3"/>
        <v>22307014</v>
      </c>
      <c r="E21" s="274">
        <f t="shared" si="3"/>
        <v>23226062</v>
      </c>
      <c r="F21" s="258"/>
      <c r="H21" s="183"/>
      <c r="I21" s="183"/>
      <c r="J21" s="183"/>
      <c r="K21" s="183"/>
    </row>
    <row r="22" spans="1:11" s="186" customFormat="1" ht="18" customHeight="1">
      <c r="A22" s="275" t="s">
        <v>58</v>
      </c>
      <c r="B22" s="272" t="s">
        <v>29</v>
      </c>
      <c r="C22" s="274">
        <v>16657000</v>
      </c>
      <c r="D22" s="274">
        <v>17474859</v>
      </c>
      <c r="E22" s="274">
        <v>18194823</v>
      </c>
      <c r="F22" s="258"/>
      <c r="H22" s="183"/>
      <c r="I22" s="183"/>
      <c r="J22" s="183"/>
      <c r="K22" s="183"/>
    </row>
    <row r="23" spans="1:11" s="186" customFormat="1" ht="13.15" customHeight="1">
      <c r="A23" s="275" t="s">
        <v>344</v>
      </c>
      <c r="B23" s="272" t="s">
        <v>345</v>
      </c>
      <c r="C23" s="274">
        <v>6000</v>
      </c>
      <c r="D23" s="274">
        <v>6295</v>
      </c>
      <c r="E23" s="274">
        <v>6554</v>
      </c>
      <c r="F23" s="258"/>
      <c r="H23" s="183"/>
      <c r="I23" s="183"/>
      <c r="J23" s="183"/>
      <c r="K23" s="183"/>
    </row>
    <row r="24" spans="1:11" s="186" customFormat="1" ht="14.45" customHeight="1">
      <c r="A24" s="275" t="s">
        <v>346</v>
      </c>
      <c r="B24" s="272" t="s">
        <v>347</v>
      </c>
      <c r="C24" s="274">
        <v>4600000</v>
      </c>
      <c r="D24" s="274">
        <v>4825860</v>
      </c>
      <c r="E24" s="274">
        <v>5024685</v>
      </c>
      <c r="F24" s="258"/>
      <c r="H24" s="183"/>
      <c r="I24" s="183"/>
      <c r="J24" s="183"/>
      <c r="K24" s="183"/>
    </row>
    <row r="25" spans="1:11" s="186" customFormat="1" ht="15.6" customHeight="1">
      <c r="A25" s="276" t="s">
        <v>3</v>
      </c>
      <c r="B25" s="272" t="s">
        <v>30</v>
      </c>
      <c r="C25" s="274">
        <f t="shared" ref="C25:E25" si="4">SUM(C26:C28)</f>
        <v>40255798</v>
      </c>
      <c r="D25" s="274">
        <f t="shared" si="4"/>
        <v>40317162</v>
      </c>
      <c r="E25" s="274">
        <f t="shared" si="4"/>
        <v>40378714</v>
      </c>
      <c r="F25" s="263"/>
      <c r="H25" s="183"/>
      <c r="I25" s="183"/>
      <c r="J25" s="183"/>
      <c r="K25" s="183"/>
    </row>
    <row r="26" spans="1:11" s="186" customFormat="1" ht="13.9" customHeight="1">
      <c r="A26" s="275" t="s">
        <v>355</v>
      </c>
      <c r="B26" s="272" t="s">
        <v>357</v>
      </c>
      <c r="C26" s="274">
        <v>7310000</v>
      </c>
      <c r="D26" s="277">
        <v>7310000</v>
      </c>
      <c r="E26" s="277">
        <v>7310000</v>
      </c>
      <c r="F26" s="263"/>
      <c r="H26" s="183"/>
      <c r="I26" s="183"/>
      <c r="J26" s="183"/>
      <c r="K26" s="183"/>
    </row>
    <row r="27" spans="1:11" s="186" customFormat="1" ht="14.45" customHeight="1">
      <c r="A27" s="275" t="s">
        <v>6</v>
      </c>
      <c r="B27" s="278" t="s">
        <v>32</v>
      </c>
      <c r="C27" s="274">
        <v>19794498</v>
      </c>
      <c r="D27" s="277">
        <v>19855862</v>
      </c>
      <c r="E27" s="277">
        <v>19917414</v>
      </c>
      <c r="F27" s="263"/>
      <c r="H27" s="183"/>
      <c r="I27" s="183"/>
      <c r="J27" s="183"/>
      <c r="K27" s="183"/>
    </row>
    <row r="28" spans="1:11" s="186" customFormat="1" ht="13.9" customHeight="1">
      <c r="A28" s="275" t="s">
        <v>359</v>
      </c>
      <c r="B28" s="272" t="s">
        <v>358</v>
      </c>
      <c r="C28" s="274">
        <v>13151300</v>
      </c>
      <c r="D28" s="277">
        <v>13151300</v>
      </c>
      <c r="E28" s="277">
        <v>13151300</v>
      </c>
      <c r="F28" s="263"/>
      <c r="H28" s="183"/>
      <c r="I28" s="183"/>
      <c r="J28" s="183"/>
      <c r="K28" s="183"/>
    </row>
    <row r="29" spans="1:11" s="186" customFormat="1" ht="15.6" customHeight="1">
      <c r="A29" s="276" t="s">
        <v>56</v>
      </c>
      <c r="B29" s="272" t="s">
        <v>37</v>
      </c>
      <c r="C29" s="274">
        <f t="shared" ref="C29:E29" si="5">SUM(C30:C32)</f>
        <v>5067000</v>
      </c>
      <c r="D29" s="274">
        <f t="shared" si="5"/>
        <v>5289000</v>
      </c>
      <c r="E29" s="274">
        <f t="shared" si="5"/>
        <v>5484000</v>
      </c>
      <c r="F29" s="258"/>
      <c r="H29" s="183"/>
      <c r="I29" s="183"/>
      <c r="J29" s="183"/>
      <c r="K29" s="183"/>
    </row>
    <row r="30" spans="1:11" s="186" customFormat="1" ht="30" customHeight="1">
      <c r="A30" s="275" t="s">
        <v>348</v>
      </c>
      <c r="B30" s="272" t="s">
        <v>349</v>
      </c>
      <c r="C30" s="274">
        <v>3800000</v>
      </c>
      <c r="D30" s="274">
        <v>3966000</v>
      </c>
      <c r="E30" s="274">
        <v>4112000</v>
      </c>
      <c r="F30" s="258"/>
      <c r="H30" s="183"/>
      <c r="I30" s="183"/>
      <c r="J30" s="183"/>
      <c r="K30" s="183"/>
    </row>
    <row r="31" spans="1:11" s="186" customFormat="1" ht="30" customHeight="1">
      <c r="A31" s="275" t="s">
        <v>361</v>
      </c>
      <c r="B31" s="272" t="s">
        <v>362</v>
      </c>
      <c r="C31" s="274">
        <v>130000</v>
      </c>
      <c r="D31" s="274">
        <v>136000</v>
      </c>
      <c r="E31" s="274">
        <v>141000</v>
      </c>
      <c r="F31" s="258"/>
      <c r="H31" s="183"/>
      <c r="I31" s="183"/>
      <c r="J31" s="183"/>
      <c r="K31" s="183"/>
    </row>
    <row r="32" spans="1:11" s="186" customFormat="1" ht="27" customHeight="1">
      <c r="A32" s="275" t="s">
        <v>17</v>
      </c>
      <c r="B32" s="272" t="s">
        <v>38</v>
      </c>
      <c r="C32" s="274">
        <v>1137000</v>
      </c>
      <c r="D32" s="274">
        <v>1187000</v>
      </c>
      <c r="E32" s="274">
        <v>1231000</v>
      </c>
      <c r="F32" s="258"/>
      <c r="H32" s="183"/>
      <c r="I32" s="183"/>
      <c r="J32" s="183"/>
      <c r="K32" s="183"/>
    </row>
    <row r="33" spans="1:11" s="186" customFormat="1" ht="28.15" customHeight="1">
      <c r="A33" s="271" t="s">
        <v>13</v>
      </c>
      <c r="B33" s="272" t="s">
        <v>39</v>
      </c>
      <c r="C33" s="274">
        <f t="shared" ref="C33:E33" si="6">SUM(C34:C35)</f>
        <v>22617906</v>
      </c>
      <c r="D33" s="274">
        <f t="shared" si="6"/>
        <v>22424900</v>
      </c>
      <c r="E33" s="274">
        <f t="shared" si="6"/>
        <v>22424900</v>
      </c>
      <c r="F33" s="258"/>
      <c r="H33" s="183"/>
      <c r="I33" s="183"/>
      <c r="J33" s="183"/>
      <c r="K33" s="183"/>
    </row>
    <row r="34" spans="1:11" ht="69" customHeight="1">
      <c r="A34" s="275" t="s">
        <v>60</v>
      </c>
      <c r="B34" s="272" t="s">
        <v>41</v>
      </c>
      <c r="C34" s="274">
        <v>12740606</v>
      </c>
      <c r="D34" s="274">
        <v>12547600</v>
      </c>
      <c r="E34" s="274">
        <v>12547600</v>
      </c>
      <c r="F34" s="258"/>
    </row>
    <row r="35" spans="1:11" ht="65.45" customHeight="1">
      <c r="A35" s="279" t="s">
        <v>80</v>
      </c>
      <c r="B35" s="272" t="s">
        <v>77</v>
      </c>
      <c r="C35" s="274">
        <v>9877300</v>
      </c>
      <c r="D35" s="274">
        <v>9877300</v>
      </c>
      <c r="E35" s="274">
        <v>9877300</v>
      </c>
      <c r="F35" s="258"/>
    </row>
    <row r="36" spans="1:11" ht="19.899999999999999" customHeight="1">
      <c r="A36" s="276" t="s">
        <v>19</v>
      </c>
      <c r="B36" s="272" t="s">
        <v>43</v>
      </c>
      <c r="C36" s="274">
        <v>388800</v>
      </c>
      <c r="D36" s="274">
        <v>388800</v>
      </c>
      <c r="E36" s="274">
        <v>388800</v>
      </c>
      <c r="F36" s="258"/>
      <c r="G36" s="197"/>
    </row>
    <row r="37" spans="1:11" s="185" customFormat="1" ht="27.6" customHeight="1">
      <c r="A37" s="276" t="s">
        <v>141</v>
      </c>
      <c r="B37" s="272" t="s">
        <v>46</v>
      </c>
      <c r="C37" s="274">
        <f t="shared" ref="C37:E37" si="7">C38</f>
        <v>350000</v>
      </c>
      <c r="D37" s="274">
        <f t="shared" si="7"/>
        <v>350000</v>
      </c>
      <c r="E37" s="274">
        <f t="shared" si="7"/>
        <v>350000</v>
      </c>
      <c r="F37" s="258"/>
      <c r="G37" s="186"/>
    </row>
    <row r="38" spans="1:11" s="185" customFormat="1" ht="15.6" customHeight="1">
      <c r="A38" s="275" t="s">
        <v>67</v>
      </c>
      <c r="B38" s="272" t="s">
        <v>70</v>
      </c>
      <c r="C38" s="274">
        <v>350000</v>
      </c>
      <c r="D38" s="274">
        <v>350000</v>
      </c>
      <c r="E38" s="274">
        <v>350000</v>
      </c>
      <c r="F38" s="258"/>
      <c r="G38" s="186"/>
    </row>
    <row r="39" spans="1:11" s="185" customFormat="1" ht="22.15" customHeight="1">
      <c r="A39" s="276" t="s">
        <v>20</v>
      </c>
      <c r="B39" s="272" t="s">
        <v>47</v>
      </c>
      <c r="C39" s="274">
        <f t="shared" ref="C39:E39" si="8">SUM(C40:C41)</f>
        <v>2296900</v>
      </c>
      <c r="D39" s="274">
        <f t="shared" si="8"/>
        <v>2164000</v>
      </c>
      <c r="E39" s="274">
        <f t="shared" si="8"/>
        <v>1577000</v>
      </c>
      <c r="F39" s="258"/>
      <c r="G39" s="186"/>
    </row>
    <row r="40" spans="1:11" s="185" customFormat="1" ht="67.150000000000006" customHeight="1">
      <c r="A40" s="275" t="s">
        <v>339</v>
      </c>
      <c r="B40" s="272" t="s">
        <v>340</v>
      </c>
      <c r="C40" s="274">
        <v>996900</v>
      </c>
      <c r="D40" s="274">
        <v>864000</v>
      </c>
      <c r="E40" s="274">
        <v>277000</v>
      </c>
      <c r="F40" s="258"/>
      <c r="G40" s="196"/>
    </row>
    <row r="41" spans="1:11" s="185" customFormat="1" ht="24.6" customHeight="1">
      <c r="A41" s="275" t="s">
        <v>79</v>
      </c>
      <c r="B41" s="272" t="s">
        <v>55</v>
      </c>
      <c r="C41" s="274">
        <v>1300000</v>
      </c>
      <c r="D41" s="274">
        <v>1300000</v>
      </c>
      <c r="E41" s="274">
        <v>1300000</v>
      </c>
      <c r="F41" s="258"/>
      <c r="G41" s="196"/>
    </row>
    <row r="42" spans="1:11" s="185" customFormat="1" ht="19.899999999999999" customHeight="1">
      <c r="A42" s="276" t="s">
        <v>15</v>
      </c>
      <c r="B42" s="272" t="s">
        <v>350</v>
      </c>
      <c r="C42" s="274">
        <v>2000000</v>
      </c>
      <c r="D42" s="274">
        <v>2000000</v>
      </c>
      <c r="E42" s="274">
        <v>2000000</v>
      </c>
      <c r="F42" s="258"/>
      <c r="G42" s="186"/>
    </row>
    <row r="43" spans="1:11" s="185" customFormat="1" ht="21" customHeight="1">
      <c r="A43" s="276" t="s">
        <v>351</v>
      </c>
      <c r="B43" s="272" t="s">
        <v>352</v>
      </c>
      <c r="C43" s="274">
        <v>0</v>
      </c>
      <c r="D43" s="274">
        <v>0</v>
      </c>
      <c r="E43" s="274">
        <v>0</v>
      </c>
      <c r="F43" s="258"/>
      <c r="G43" s="186"/>
    </row>
    <row r="44" spans="1:11" s="185" customFormat="1" ht="18.600000000000001" customHeight="1">
      <c r="A44" s="228" t="s">
        <v>270</v>
      </c>
      <c r="B44" s="281" t="s">
        <v>271</v>
      </c>
      <c r="C44" s="296">
        <f t="shared" ref="C44:E44" si="9">C45+C100</f>
        <v>1488945551.4399998</v>
      </c>
      <c r="D44" s="296">
        <f>D45</f>
        <v>1252744183.9799998</v>
      </c>
      <c r="E44" s="296">
        <f t="shared" si="9"/>
        <v>1240798030.1399999</v>
      </c>
      <c r="F44" s="264"/>
      <c r="G44" s="186"/>
      <c r="I44" s="256"/>
    </row>
    <row r="45" spans="1:11" s="185" customFormat="1" ht="36.6" customHeight="1">
      <c r="A45" s="271" t="s">
        <v>65</v>
      </c>
      <c r="B45" s="283" t="s">
        <v>57</v>
      </c>
      <c r="C45" s="288">
        <f t="shared" ref="C45:E45" si="10">C46+C48+C69+C87</f>
        <v>1479865709.8299999</v>
      </c>
      <c r="D45" s="288">
        <f t="shared" si="10"/>
        <v>1252744183.9799998</v>
      </c>
      <c r="E45" s="288">
        <f t="shared" si="10"/>
        <v>1240798030.1399999</v>
      </c>
      <c r="F45" s="265"/>
      <c r="G45" s="186"/>
      <c r="I45" s="256"/>
      <c r="J45" s="256"/>
      <c r="K45" s="256"/>
    </row>
    <row r="46" spans="1:11" s="291" customFormat="1" ht="15.6" customHeight="1">
      <c r="A46" s="290" t="s">
        <v>75</v>
      </c>
      <c r="B46" s="229" t="s">
        <v>134</v>
      </c>
      <c r="C46" s="270">
        <f t="shared" ref="C46:E46" si="11">SUM(C47)</f>
        <v>41122395.399999999</v>
      </c>
      <c r="D46" s="270">
        <f t="shared" si="11"/>
        <v>18316568</v>
      </c>
      <c r="E46" s="270">
        <f t="shared" si="11"/>
        <v>0</v>
      </c>
      <c r="F46" s="261"/>
    </row>
    <row r="47" spans="1:11" s="186" customFormat="1" ht="43.15" customHeight="1">
      <c r="A47" s="285" t="s">
        <v>448</v>
      </c>
      <c r="B47" s="283" t="s">
        <v>366</v>
      </c>
      <c r="C47" s="274">
        <v>41122395.399999999</v>
      </c>
      <c r="D47" s="274">
        <v>18316568</v>
      </c>
      <c r="E47" s="274">
        <v>0</v>
      </c>
      <c r="F47" s="262"/>
    </row>
    <row r="48" spans="1:11" s="291" customFormat="1" ht="25.9" customHeight="1">
      <c r="A48" s="290" t="s">
        <v>71</v>
      </c>
      <c r="B48" s="229" t="s">
        <v>135</v>
      </c>
      <c r="C48" s="270">
        <f t="shared" ref="C48:E48" si="12">SUM(C49:C68)</f>
        <v>418345854.11000001</v>
      </c>
      <c r="D48" s="270">
        <f t="shared" si="12"/>
        <v>378045854.93000001</v>
      </c>
      <c r="E48" s="270">
        <f t="shared" si="12"/>
        <v>358749900.68000001</v>
      </c>
      <c r="F48" s="261"/>
    </row>
    <row r="49" spans="1:6" s="186" customFormat="1" ht="82.15" customHeight="1">
      <c r="A49" s="312" t="s">
        <v>444</v>
      </c>
      <c r="B49" s="283" t="s">
        <v>367</v>
      </c>
      <c r="C49" s="274">
        <v>47022948</v>
      </c>
      <c r="D49" s="274">
        <v>15674316</v>
      </c>
      <c r="E49" s="274">
        <v>0</v>
      </c>
      <c r="F49" s="262"/>
    </row>
    <row r="50" spans="1:6" s="186" customFormat="1" ht="66.599999999999994" customHeight="1">
      <c r="A50" s="312" t="s">
        <v>445</v>
      </c>
      <c r="B50" s="283" t="s">
        <v>368</v>
      </c>
      <c r="C50" s="274">
        <v>911669.4</v>
      </c>
      <c r="D50" s="274">
        <v>303889.8</v>
      </c>
      <c r="E50" s="274">
        <v>0</v>
      </c>
      <c r="F50" s="262"/>
    </row>
    <row r="51" spans="1:6" s="186" customFormat="1" ht="69.599999999999994" customHeight="1">
      <c r="A51" s="312" t="s">
        <v>447</v>
      </c>
      <c r="B51" s="345" t="s">
        <v>370</v>
      </c>
      <c r="C51" s="274">
        <v>19099350.579999998</v>
      </c>
      <c r="D51" s="274">
        <v>18493404.510000002</v>
      </c>
      <c r="E51" s="274">
        <v>17830437.879999999</v>
      </c>
      <c r="F51" s="262"/>
    </row>
    <row r="52" spans="1:6" s="186" customFormat="1" ht="39.6" customHeight="1">
      <c r="A52" s="336" t="s">
        <v>457</v>
      </c>
      <c r="B52" s="345" t="s">
        <v>465</v>
      </c>
      <c r="C52" s="274">
        <v>1250000</v>
      </c>
      <c r="D52" s="274"/>
      <c r="E52" s="274"/>
      <c r="F52" s="262"/>
    </row>
    <row r="53" spans="1:6" s="186" customFormat="1" ht="27" customHeight="1">
      <c r="A53" s="336" t="s">
        <v>456</v>
      </c>
      <c r="B53" s="345" t="s">
        <v>466</v>
      </c>
      <c r="C53" s="274">
        <v>8885022.6600000001</v>
      </c>
      <c r="D53" s="274"/>
      <c r="E53" s="274"/>
      <c r="F53" s="262"/>
    </row>
    <row r="54" spans="1:6" s="186" customFormat="1" ht="69.599999999999994" customHeight="1">
      <c r="A54" s="318" t="s">
        <v>454</v>
      </c>
      <c r="B54" s="345" t="s">
        <v>453</v>
      </c>
      <c r="C54" s="274">
        <v>16497532.48</v>
      </c>
      <c r="D54" s="274">
        <v>18049880.109999999</v>
      </c>
      <c r="E54" s="274"/>
      <c r="F54" s="262"/>
    </row>
    <row r="55" spans="1:6" s="186" customFormat="1" ht="53.45" customHeight="1">
      <c r="A55" s="337" t="s">
        <v>458</v>
      </c>
      <c r="B55" s="345" t="s">
        <v>467</v>
      </c>
      <c r="C55" s="274">
        <v>2950809.67</v>
      </c>
      <c r="D55" s="274"/>
      <c r="E55" s="274"/>
      <c r="F55" s="262"/>
    </row>
    <row r="56" spans="1:6" s="186" customFormat="1" ht="28.9" customHeight="1">
      <c r="A56" s="337" t="s">
        <v>459</v>
      </c>
      <c r="B56" s="345" t="s">
        <v>468</v>
      </c>
      <c r="C56" s="274">
        <v>2018422.76</v>
      </c>
      <c r="D56" s="274"/>
      <c r="E56" s="274"/>
      <c r="F56" s="262"/>
    </row>
    <row r="57" spans="1:6" s="186" customFormat="1" ht="30.6" customHeight="1">
      <c r="A57" s="312" t="s">
        <v>416</v>
      </c>
      <c r="B57" s="345" t="s">
        <v>415</v>
      </c>
      <c r="C57" s="274">
        <v>7050000</v>
      </c>
      <c r="D57" s="274"/>
      <c r="E57" s="274"/>
      <c r="F57" s="262"/>
    </row>
    <row r="58" spans="1:6" s="186" customFormat="1" ht="85.15" customHeight="1">
      <c r="A58" s="312" t="s">
        <v>446</v>
      </c>
      <c r="B58" s="345" t="s">
        <v>379</v>
      </c>
      <c r="C58" s="274">
        <v>399602.12</v>
      </c>
      <c r="D58" s="274">
        <v>399602.12</v>
      </c>
      <c r="E58" s="274">
        <v>400068.48</v>
      </c>
      <c r="F58" s="262"/>
    </row>
    <row r="59" spans="1:6" s="186" customFormat="1" ht="54" customHeight="1">
      <c r="A59" s="312" t="s">
        <v>417</v>
      </c>
      <c r="B59" s="283" t="s">
        <v>372</v>
      </c>
      <c r="C59" s="274">
        <v>253968.32</v>
      </c>
      <c r="D59" s="274">
        <v>108843.52</v>
      </c>
      <c r="E59" s="274">
        <v>108843.52</v>
      </c>
      <c r="F59" s="262"/>
    </row>
    <row r="60" spans="1:6" s="186" customFormat="1" ht="42" customHeight="1">
      <c r="A60" s="312" t="s">
        <v>419</v>
      </c>
      <c r="B60" s="345" t="s">
        <v>372</v>
      </c>
      <c r="C60" s="274">
        <v>1050000</v>
      </c>
      <c r="D60" s="274">
        <v>414715</v>
      </c>
      <c r="E60" s="274">
        <v>414715</v>
      </c>
      <c r="F60" s="262"/>
    </row>
    <row r="61" spans="1:6" s="186" customFormat="1" ht="55.9" customHeight="1">
      <c r="A61" s="312" t="s">
        <v>425</v>
      </c>
      <c r="B61" s="345" t="s">
        <v>372</v>
      </c>
      <c r="C61" s="274">
        <v>278700</v>
      </c>
      <c r="D61" s="274">
        <v>277290</v>
      </c>
      <c r="E61" s="274">
        <v>262170</v>
      </c>
      <c r="F61" s="262"/>
    </row>
    <row r="62" spans="1:6" s="186" customFormat="1" ht="27" customHeight="1">
      <c r="A62" s="312" t="s">
        <v>426</v>
      </c>
      <c r="B62" s="283" t="s">
        <v>372</v>
      </c>
      <c r="C62" s="274">
        <v>0</v>
      </c>
      <c r="D62" s="274">
        <v>0</v>
      </c>
      <c r="E62" s="274">
        <v>0</v>
      </c>
      <c r="F62" s="262"/>
    </row>
    <row r="63" spans="1:6" s="186" customFormat="1" ht="66.599999999999994" customHeight="1">
      <c r="A63" s="312" t="s">
        <v>427</v>
      </c>
      <c r="B63" s="283" t="s">
        <v>372</v>
      </c>
      <c r="C63" s="274">
        <v>5502100</v>
      </c>
      <c r="D63" s="274">
        <v>0</v>
      </c>
      <c r="E63" s="274">
        <v>0</v>
      </c>
      <c r="F63" s="262"/>
    </row>
    <row r="64" spans="1:6" s="186" customFormat="1" ht="83.45" customHeight="1">
      <c r="A64" s="312" t="s">
        <v>428</v>
      </c>
      <c r="B64" s="283" t="s">
        <v>372</v>
      </c>
      <c r="C64" s="274">
        <v>893788</v>
      </c>
      <c r="D64" s="274">
        <v>893788</v>
      </c>
      <c r="E64" s="274">
        <v>893788</v>
      </c>
      <c r="F64" s="262"/>
    </row>
    <row r="65" spans="1:11" s="186" customFormat="1" ht="16.149999999999999" customHeight="1">
      <c r="A65" s="312" t="s">
        <v>449</v>
      </c>
      <c r="B65" s="283" t="s">
        <v>372</v>
      </c>
      <c r="C65" s="274">
        <v>545090</v>
      </c>
      <c r="D65" s="274"/>
      <c r="E65" s="274"/>
      <c r="F65" s="262"/>
    </row>
    <row r="66" spans="1:11" s="186" customFormat="1" ht="28.9" customHeight="1">
      <c r="A66" s="312" t="s">
        <v>421</v>
      </c>
      <c r="B66" s="345" t="s">
        <v>372</v>
      </c>
      <c r="C66" s="274">
        <v>301839877.80000001</v>
      </c>
      <c r="D66" s="274">
        <v>323430125.87</v>
      </c>
      <c r="E66" s="274">
        <v>338839877.80000001</v>
      </c>
      <c r="F66" s="258"/>
    </row>
    <row r="67" spans="1:11" s="186" customFormat="1" ht="39.6" customHeight="1">
      <c r="A67" s="337" t="s">
        <v>460</v>
      </c>
      <c r="B67" s="345" t="s">
        <v>372</v>
      </c>
      <c r="C67" s="274">
        <v>546090</v>
      </c>
      <c r="D67" s="274"/>
      <c r="E67" s="274"/>
      <c r="F67" s="258"/>
    </row>
    <row r="68" spans="1:11" s="186" customFormat="1" ht="53.45" customHeight="1">
      <c r="A68" s="337" t="s">
        <v>474</v>
      </c>
      <c r="B68" s="345" t="s">
        <v>372</v>
      </c>
      <c r="C68" s="274">
        <v>1350882.32</v>
      </c>
      <c r="D68" s="274"/>
      <c r="E68" s="274"/>
      <c r="F68" s="258"/>
    </row>
    <row r="69" spans="1:11" s="292" customFormat="1" ht="28.9" customHeight="1">
      <c r="A69" s="290" t="s">
        <v>76</v>
      </c>
      <c r="B69" s="229" t="s">
        <v>112</v>
      </c>
      <c r="C69" s="270">
        <f t="shared" ref="C69" si="13">SUM(C70:C86)</f>
        <v>877051572.07000005</v>
      </c>
      <c r="D69" s="270">
        <f t="shared" ref="D69:E69" si="14">SUM(D70:D85)</f>
        <v>854826520.43999994</v>
      </c>
      <c r="E69" s="270">
        <f t="shared" si="14"/>
        <v>881333559.44999993</v>
      </c>
      <c r="F69" s="261"/>
      <c r="G69" s="291"/>
      <c r="I69" s="293"/>
      <c r="J69" s="293"/>
      <c r="K69" s="293"/>
    </row>
    <row r="70" spans="1:11" ht="81.599999999999994" customHeight="1">
      <c r="A70" s="312" t="s">
        <v>440</v>
      </c>
      <c r="B70" s="345" t="s">
        <v>382</v>
      </c>
      <c r="C70" s="274">
        <v>65219627.200000003</v>
      </c>
      <c r="D70" s="274">
        <v>0</v>
      </c>
      <c r="E70" s="274">
        <v>0</v>
      </c>
      <c r="F70" s="262"/>
    </row>
    <row r="71" spans="1:11" ht="66" customHeight="1">
      <c r="A71" s="312" t="s">
        <v>441</v>
      </c>
      <c r="B71" s="283" t="s">
        <v>382</v>
      </c>
      <c r="C71" s="274">
        <v>1331012.8</v>
      </c>
      <c r="D71" s="274">
        <v>0</v>
      </c>
      <c r="E71" s="274">
        <v>0</v>
      </c>
      <c r="F71" s="262"/>
    </row>
    <row r="72" spans="1:11" ht="39" customHeight="1">
      <c r="A72" s="312" t="s">
        <v>429</v>
      </c>
      <c r="B72" s="283" t="s">
        <v>382</v>
      </c>
      <c r="C72" s="274">
        <v>435301.86</v>
      </c>
      <c r="D72" s="274">
        <v>455226.77</v>
      </c>
      <c r="E72" s="274">
        <v>471578.41</v>
      </c>
      <c r="F72" s="262"/>
    </row>
    <row r="73" spans="1:11" ht="66" customHeight="1">
      <c r="A73" s="312" t="s">
        <v>413</v>
      </c>
      <c r="B73" s="283" t="s">
        <v>382</v>
      </c>
      <c r="C73" s="274">
        <v>14000</v>
      </c>
      <c r="D73" s="274">
        <v>14000</v>
      </c>
      <c r="E73" s="274">
        <v>14000</v>
      </c>
      <c r="F73" s="262"/>
    </row>
    <row r="74" spans="1:11" ht="43.15" customHeight="1">
      <c r="A74" s="312" t="s">
        <v>420</v>
      </c>
      <c r="B74" s="283" t="s">
        <v>382</v>
      </c>
      <c r="C74" s="274">
        <v>35000</v>
      </c>
      <c r="D74" s="274">
        <v>35000</v>
      </c>
      <c r="E74" s="274">
        <v>35000</v>
      </c>
      <c r="F74" s="262"/>
    </row>
    <row r="75" spans="1:11" ht="84" customHeight="1">
      <c r="A75" s="312" t="s">
        <v>430</v>
      </c>
      <c r="B75" s="283" t="s">
        <v>382</v>
      </c>
      <c r="C75" s="274">
        <v>52591117.159999996</v>
      </c>
      <c r="D75" s="274">
        <v>56830782.090000004</v>
      </c>
      <c r="E75" s="274">
        <v>66055405.350000001</v>
      </c>
      <c r="F75" s="262"/>
    </row>
    <row r="76" spans="1:11" ht="67.150000000000006" customHeight="1">
      <c r="A76" s="312" t="s">
        <v>431</v>
      </c>
      <c r="B76" s="283" t="s">
        <v>382</v>
      </c>
      <c r="C76" s="274">
        <v>4971604.92</v>
      </c>
      <c r="D76" s="274">
        <v>5170475.4000000004</v>
      </c>
      <c r="E76" s="274">
        <v>5377303.2400000002</v>
      </c>
      <c r="F76" s="262"/>
    </row>
    <row r="77" spans="1:11" s="314" customFormat="1" ht="66" customHeight="1">
      <c r="A77" s="312" t="s">
        <v>437</v>
      </c>
      <c r="B77" s="283" t="s">
        <v>382</v>
      </c>
      <c r="C77" s="274">
        <v>3215798</v>
      </c>
      <c r="D77" s="274"/>
      <c r="E77" s="274"/>
      <c r="F77" s="262"/>
      <c r="G77" s="319"/>
    </row>
    <row r="78" spans="1:11" ht="57.6" customHeight="1">
      <c r="A78" s="312" t="s">
        <v>432</v>
      </c>
      <c r="B78" s="283" t="s">
        <v>390</v>
      </c>
      <c r="C78" s="274">
        <v>8545600</v>
      </c>
      <c r="D78" s="274">
        <v>8653080</v>
      </c>
      <c r="E78" s="274">
        <v>9990560</v>
      </c>
      <c r="F78" s="262"/>
    </row>
    <row r="79" spans="1:11" ht="82.15" customHeight="1">
      <c r="A79" s="312" t="s">
        <v>433</v>
      </c>
      <c r="B79" s="283" t="s">
        <v>392</v>
      </c>
      <c r="C79" s="274">
        <v>0</v>
      </c>
      <c r="D79" s="274">
        <v>8665575.3499999996</v>
      </c>
      <c r="E79" s="274">
        <v>8698508.8599999994</v>
      </c>
      <c r="F79" s="262"/>
    </row>
    <row r="80" spans="1:11" ht="54.6" customHeight="1">
      <c r="A80" s="312" t="s">
        <v>423</v>
      </c>
      <c r="B80" s="283" t="s">
        <v>394</v>
      </c>
      <c r="C80" s="274">
        <v>2523257.5499999998</v>
      </c>
      <c r="D80" s="274">
        <v>2638640.5499999998</v>
      </c>
      <c r="E80" s="274">
        <v>2732975.8</v>
      </c>
      <c r="F80" s="262"/>
    </row>
    <row r="81" spans="1:7" ht="42.6" customHeight="1">
      <c r="A81" s="312" t="s">
        <v>422</v>
      </c>
      <c r="B81" s="283" t="s">
        <v>396</v>
      </c>
      <c r="C81" s="274">
        <v>1410.58</v>
      </c>
      <c r="D81" s="274">
        <v>1483.42</v>
      </c>
      <c r="E81" s="274">
        <v>1323.3</v>
      </c>
      <c r="F81" s="262"/>
    </row>
    <row r="82" spans="1:7" ht="56.45" customHeight="1">
      <c r="A82" s="312" t="s">
        <v>434</v>
      </c>
      <c r="B82" s="283" t="s">
        <v>398</v>
      </c>
      <c r="C82" s="274">
        <v>30405510</v>
      </c>
      <c r="D82" s="274">
        <v>30783990</v>
      </c>
      <c r="E82" s="274">
        <v>30783990</v>
      </c>
      <c r="F82" s="262"/>
    </row>
    <row r="83" spans="1:7" ht="31.15" customHeight="1">
      <c r="A83" s="312" t="s">
        <v>424</v>
      </c>
      <c r="B83" s="283" t="s">
        <v>400</v>
      </c>
      <c r="C83" s="274">
        <v>8375735.4199999999</v>
      </c>
      <c r="D83" s="274">
        <v>8754308.7100000009</v>
      </c>
      <c r="E83" s="274">
        <v>9064989.8599999994</v>
      </c>
      <c r="F83" s="262"/>
    </row>
    <row r="84" spans="1:7" ht="28.9" customHeight="1">
      <c r="A84" s="312" t="s">
        <v>435</v>
      </c>
      <c r="B84" s="283" t="s">
        <v>402</v>
      </c>
      <c r="C84" s="274">
        <v>691154300</v>
      </c>
      <c r="D84" s="274">
        <v>715126400</v>
      </c>
      <c r="E84" s="274">
        <v>730443300</v>
      </c>
      <c r="F84" s="262"/>
    </row>
    <row r="85" spans="1:7" ht="79.150000000000006" customHeight="1">
      <c r="A85" s="312" t="s">
        <v>436</v>
      </c>
      <c r="B85" s="283" t="s">
        <v>402</v>
      </c>
      <c r="C85" s="274">
        <v>3599716.58</v>
      </c>
      <c r="D85" s="274">
        <v>17697558.149999999</v>
      </c>
      <c r="E85" s="274">
        <v>17664624.629999999</v>
      </c>
      <c r="F85" s="262"/>
    </row>
    <row r="86" spans="1:7" ht="54.6" customHeight="1">
      <c r="A86" s="312" t="s">
        <v>472</v>
      </c>
      <c r="B86" s="283" t="s">
        <v>402</v>
      </c>
      <c r="C86" s="274">
        <v>4632580</v>
      </c>
      <c r="D86" s="274"/>
      <c r="E86" s="274"/>
      <c r="F86" s="262"/>
    </row>
    <row r="87" spans="1:7" s="292" customFormat="1" ht="18.600000000000001" customHeight="1">
      <c r="A87" s="290" t="s">
        <v>54</v>
      </c>
      <c r="B87" s="229" t="s">
        <v>130</v>
      </c>
      <c r="C87" s="270">
        <f t="shared" ref="C87" si="15">SUM(C88:C99)</f>
        <v>143345888.25</v>
      </c>
      <c r="D87" s="270">
        <f t="shared" ref="D87:E87" si="16">SUM(D88:D94)</f>
        <v>1555240.61</v>
      </c>
      <c r="E87" s="270">
        <f t="shared" si="16"/>
        <v>714570.01</v>
      </c>
      <c r="F87" s="261"/>
      <c r="G87" s="291"/>
    </row>
    <row r="88" spans="1:7" ht="96.6" customHeight="1">
      <c r="A88" s="312" t="s">
        <v>418</v>
      </c>
      <c r="B88" s="283" t="s">
        <v>406</v>
      </c>
      <c r="C88" s="274">
        <v>21481.599999999999</v>
      </c>
      <c r="D88" s="274">
        <v>0</v>
      </c>
      <c r="E88" s="274">
        <v>0</v>
      </c>
      <c r="F88" s="262"/>
    </row>
    <row r="89" spans="1:7" ht="41.45" customHeight="1">
      <c r="A89" s="312" t="s">
        <v>414</v>
      </c>
      <c r="B89" s="283" t="s">
        <v>406</v>
      </c>
      <c r="C89" s="274">
        <v>1773814.97</v>
      </c>
      <c r="D89" s="274">
        <v>1555240.61</v>
      </c>
      <c r="E89" s="274">
        <v>714570.01</v>
      </c>
      <c r="F89" s="262"/>
    </row>
    <row r="90" spans="1:7" ht="40.9" customHeight="1">
      <c r="A90" s="312" t="s">
        <v>438</v>
      </c>
      <c r="B90" s="283" t="s">
        <v>406</v>
      </c>
      <c r="C90" s="274">
        <v>73120000</v>
      </c>
      <c r="D90" s="274">
        <v>0</v>
      </c>
      <c r="E90" s="274">
        <v>0</v>
      </c>
      <c r="F90" s="262"/>
    </row>
    <row r="91" spans="1:7" ht="34.9" customHeight="1">
      <c r="A91" s="312" t="s">
        <v>451</v>
      </c>
      <c r="B91" s="283" t="s">
        <v>406</v>
      </c>
      <c r="C91" s="274">
        <v>16390116.210000001</v>
      </c>
      <c r="D91" s="274">
        <v>0</v>
      </c>
      <c r="E91" s="274">
        <v>0</v>
      </c>
      <c r="F91" s="262"/>
    </row>
    <row r="92" spans="1:7" ht="28.9" customHeight="1">
      <c r="A92" s="312" t="s">
        <v>461</v>
      </c>
      <c r="B92" s="283" t="s">
        <v>406</v>
      </c>
      <c r="C92" s="274">
        <v>1106622.68</v>
      </c>
      <c r="D92" s="274"/>
      <c r="E92" s="274"/>
      <c r="F92" s="262"/>
    </row>
    <row r="93" spans="1:7" ht="39.6" customHeight="1">
      <c r="A93" s="312" t="s">
        <v>452</v>
      </c>
      <c r="B93" s="283" t="s">
        <v>406</v>
      </c>
      <c r="C93" s="274">
        <v>30887111.109999999</v>
      </c>
      <c r="D93" s="274"/>
      <c r="E93" s="274"/>
      <c r="F93" s="262"/>
    </row>
    <row r="94" spans="1:7" ht="52.9" customHeight="1">
      <c r="A94" s="312" t="s">
        <v>450</v>
      </c>
      <c r="B94" s="283" t="s">
        <v>406</v>
      </c>
      <c r="C94" s="274">
        <v>587611</v>
      </c>
      <c r="D94" s="274"/>
      <c r="E94" s="274"/>
      <c r="F94" s="262"/>
    </row>
    <row r="95" spans="1:7" ht="40.15" customHeight="1">
      <c r="A95" s="337" t="s">
        <v>462</v>
      </c>
      <c r="B95" s="283" t="s">
        <v>406</v>
      </c>
      <c r="C95" s="274">
        <v>700000</v>
      </c>
      <c r="D95" s="274"/>
      <c r="E95" s="274"/>
      <c r="F95" s="262"/>
    </row>
    <row r="96" spans="1:7" ht="79.900000000000006" customHeight="1">
      <c r="A96" s="337" t="s">
        <v>463</v>
      </c>
      <c r="B96" s="283" t="s">
        <v>406</v>
      </c>
      <c r="C96" s="274">
        <v>6000000</v>
      </c>
      <c r="D96" s="274"/>
      <c r="E96" s="274"/>
      <c r="F96" s="262"/>
    </row>
    <row r="97" spans="1:11" ht="28.15" customHeight="1">
      <c r="A97" s="337" t="s">
        <v>475</v>
      </c>
      <c r="B97" s="283" t="s">
        <v>406</v>
      </c>
      <c r="C97" s="274">
        <v>3437500</v>
      </c>
      <c r="D97" s="274"/>
      <c r="E97" s="274"/>
      <c r="F97" s="262"/>
    </row>
    <row r="98" spans="1:11" ht="28.15" customHeight="1">
      <c r="A98" s="337" t="s">
        <v>479</v>
      </c>
      <c r="B98" s="283" t="s">
        <v>406</v>
      </c>
      <c r="C98" s="274">
        <v>6000000</v>
      </c>
      <c r="D98" s="274"/>
      <c r="E98" s="274"/>
      <c r="F98" s="262"/>
    </row>
    <row r="99" spans="1:11" ht="43.9" customHeight="1">
      <c r="A99" s="337" t="s">
        <v>470</v>
      </c>
      <c r="B99" s="283" t="s">
        <v>406</v>
      </c>
      <c r="C99" s="274">
        <v>3321630.68</v>
      </c>
      <c r="D99" s="274"/>
      <c r="E99" s="274"/>
      <c r="F99" s="262"/>
    </row>
    <row r="100" spans="1:11" s="292" customFormat="1">
      <c r="A100" s="294" t="s">
        <v>256</v>
      </c>
      <c r="B100" s="229" t="s">
        <v>257</v>
      </c>
      <c r="C100" s="270">
        <f>C101</f>
        <v>9079841.6099999994</v>
      </c>
      <c r="D100" s="270">
        <f t="shared" ref="D100:E100" si="17">D101</f>
        <v>0</v>
      </c>
      <c r="E100" s="270">
        <f t="shared" si="17"/>
        <v>0</v>
      </c>
      <c r="F100" s="261"/>
      <c r="G100" s="291"/>
    </row>
    <row r="101" spans="1:11" ht="16.899999999999999" customHeight="1">
      <c r="A101" s="275" t="s">
        <v>442</v>
      </c>
      <c r="B101" s="283" t="s">
        <v>443</v>
      </c>
      <c r="C101" s="274">
        <v>9079841.6099999994</v>
      </c>
      <c r="D101" s="274">
        <v>0</v>
      </c>
      <c r="E101" s="274">
        <v>0</v>
      </c>
      <c r="F101" s="258"/>
    </row>
    <row r="102" spans="1:11" ht="10.9" customHeight="1">
      <c r="A102" s="285"/>
      <c r="B102" s="283"/>
      <c r="C102" s="288"/>
      <c r="D102" s="288"/>
      <c r="E102" s="288"/>
      <c r="F102" s="266"/>
    </row>
    <row r="103" spans="1:11" ht="15" customHeight="1">
      <c r="A103" s="228" t="s">
        <v>66</v>
      </c>
      <c r="B103" s="229"/>
      <c r="C103" s="296">
        <f t="shared" ref="C103:E103" si="18">C16+C44</f>
        <v>1936141975.4399998</v>
      </c>
      <c r="D103" s="296">
        <f t="shared" si="18"/>
        <v>1730710900.9799998</v>
      </c>
      <c r="E103" s="296">
        <f t="shared" si="18"/>
        <v>1750597864.1399999</v>
      </c>
      <c r="F103" s="267"/>
      <c r="I103" s="255"/>
      <c r="J103" s="255"/>
      <c r="K103" s="255"/>
    </row>
    <row r="104" spans="1:11" s="316" customFormat="1">
      <c r="B104" s="315"/>
      <c r="C104" s="298"/>
      <c r="D104" s="298"/>
      <c r="E104" s="298"/>
      <c r="G104" s="227"/>
    </row>
    <row r="105" spans="1:11" s="298" customFormat="1">
      <c r="B105" s="299"/>
      <c r="C105" s="350"/>
      <c r="D105" s="297"/>
      <c r="E105" s="297"/>
      <c r="F105" s="297"/>
      <c r="G105" s="300"/>
      <c r="J105" s="297"/>
      <c r="K105" s="297"/>
    </row>
    <row r="106" spans="1:11" s="298" customFormat="1">
      <c r="B106" s="299"/>
      <c r="D106" s="297" t="e">
        <f>#REF!+#REF!</f>
        <v>#REF!</v>
      </c>
      <c r="E106" s="297" t="e">
        <f>#REF!+#REF!</f>
        <v>#REF!</v>
      </c>
      <c r="G106" s="300"/>
    </row>
    <row r="107" spans="1:11" s="298" customFormat="1">
      <c r="B107" s="299"/>
      <c r="G107" s="300"/>
    </row>
  </sheetData>
  <mergeCells count="14">
    <mergeCell ref="C5:E5"/>
    <mergeCell ref="C6:E6"/>
    <mergeCell ref="C7:E7"/>
    <mergeCell ref="C1:E1"/>
    <mergeCell ref="C2:E2"/>
    <mergeCell ref="C4:E4"/>
    <mergeCell ref="C3:E3"/>
    <mergeCell ref="D8:F8"/>
    <mergeCell ref="C9:F9"/>
    <mergeCell ref="C10:E10"/>
    <mergeCell ref="A11:E11"/>
    <mergeCell ref="A13:A14"/>
    <mergeCell ref="B13:B14"/>
    <mergeCell ref="C13:E13"/>
  </mergeCells>
  <pageMargins left="0.6692913385826772" right="0.27559055118110237" top="0.19685039370078741" bottom="0.27559055118110237" header="0.15748031496062992" footer="0.15748031496062992"/>
  <pageSetup paperSize="9" scale="76" firstPageNumber="44" orientation="portrait" r:id="rId1"/>
  <headerFooter scaleWithDoc="0" alignWithMargins="0">
    <oddFooter>&amp;C&amp;P</oddFooter>
  </headerFooter>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9</vt:i4>
      </vt:variant>
    </vt:vector>
  </HeadingPairs>
  <TitlesOfParts>
    <vt:vector size="15" baseType="lpstr">
      <vt:lpstr>для руководства</vt:lpstr>
      <vt:lpstr>доходы по федер бюдж</vt:lpstr>
      <vt:lpstr>Доходы на 2023 г.</vt:lpstr>
      <vt:lpstr>ПЗ</vt:lpstr>
      <vt:lpstr>Приложение</vt:lpstr>
      <vt:lpstr>СД</vt:lpstr>
      <vt:lpstr>'для руководства'!Заголовки_для_печати</vt:lpstr>
      <vt:lpstr>'Доходы на 2023 г.'!Заголовки_для_печати</vt:lpstr>
      <vt:lpstr>'доходы по федер бюдж'!Заголовки_для_печати</vt:lpstr>
      <vt:lpstr>ПЗ!Заголовки_для_печати</vt:lpstr>
      <vt:lpstr>Приложение!Заголовки_для_печати</vt:lpstr>
      <vt:lpstr>СД!Заголовки_для_печати</vt:lpstr>
      <vt:lpstr>'для руководства'!Область_печати</vt:lpstr>
      <vt:lpstr>'доходы по федер бюдж'!Область_печати</vt:lpstr>
      <vt:lpstr>Приложение!Область_печати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2023-03-15T14:52:34Z</cp:lastPrinted>
  <dcterms:created xsi:type="dcterms:W3CDTF">2004-09-13T07:20:24Z</dcterms:created>
  <dcterms:modified xsi:type="dcterms:W3CDTF">2023-03-27T08:30:38Z</dcterms:modified>
</cp:coreProperties>
</file>