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5" r:id="rId6"/>
    <sheet name="Лист4" sheetId="13" r:id="rId7"/>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Приложение!$14:$15</definedName>
    <definedName name="_xlnm.Print_Titles" localSheetId="5">СД!$19:$20</definedName>
    <definedName name="_xlnm.Print_Area" localSheetId="0">'для руководства'!$A$1:$K$193</definedName>
    <definedName name="_xlnm.Print_Area" localSheetId="1">'доходы по федер бюдж'!$A$1:$K$193</definedName>
    <definedName name="_xlnm.Print_Area" localSheetId="4">Приложение!$A$7:$S$114</definedName>
  </definedNames>
  <calcPr calcId="124519"/>
</workbook>
</file>

<file path=xl/calcChain.xml><?xml version="1.0" encoding="utf-8"?>
<calcChain xmlns="http://schemas.openxmlformats.org/spreadsheetml/2006/main">
  <c r="J111" i="14"/>
  <c r="J102" i="12"/>
  <c r="C18" i="14" l="1"/>
  <c r="D18"/>
  <c r="E18"/>
  <c r="E17" s="1"/>
  <c r="F18"/>
  <c r="F17" s="1"/>
  <c r="G18"/>
  <c r="G17" s="1"/>
  <c r="H18"/>
  <c r="I18"/>
  <c r="J18"/>
  <c r="K18"/>
  <c r="L18"/>
  <c r="M18"/>
  <c r="M17" s="1"/>
  <c r="N18"/>
  <c r="N17" s="1"/>
  <c r="O18"/>
  <c r="O17" s="1"/>
  <c r="P18"/>
  <c r="P17" s="1"/>
  <c r="Q18"/>
  <c r="R18"/>
  <c r="S18"/>
  <c r="T18"/>
  <c r="U18"/>
  <c r="U17" s="1"/>
  <c r="C20"/>
  <c r="C17" s="1"/>
  <c r="D20"/>
  <c r="D17" s="1"/>
  <c r="E20"/>
  <c r="F20"/>
  <c r="G20"/>
  <c r="H20"/>
  <c r="I20"/>
  <c r="J20"/>
  <c r="K20"/>
  <c r="K17" s="1"/>
  <c r="L20"/>
  <c r="L17" s="1"/>
  <c r="L114" s="1"/>
  <c r="M20"/>
  <c r="N20"/>
  <c r="O20"/>
  <c r="P20"/>
  <c r="Q20"/>
  <c r="R20"/>
  <c r="S20"/>
  <c r="S17" s="1"/>
  <c r="T20"/>
  <c r="T17" s="1"/>
  <c r="T114" s="1"/>
  <c r="U20"/>
  <c r="C22"/>
  <c r="D22"/>
  <c r="E22"/>
  <c r="F22"/>
  <c r="G22"/>
  <c r="H22"/>
  <c r="H17" s="1"/>
  <c r="H114" s="1"/>
  <c r="I22"/>
  <c r="I17" s="1"/>
  <c r="J22"/>
  <c r="K22"/>
  <c r="L22"/>
  <c r="M22"/>
  <c r="N22"/>
  <c r="O22"/>
  <c r="P22"/>
  <c r="Q22"/>
  <c r="Q17" s="1"/>
  <c r="R22"/>
  <c r="S22"/>
  <c r="T22"/>
  <c r="U22"/>
  <c r="C26"/>
  <c r="D26"/>
  <c r="E26"/>
  <c r="F26"/>
  <c r="G26"/>
  <c r="H26"/>
  <c r="I26"/>
  <c r="J26"/>
  <c r="K26"/>
  <c r="L26"/>
  <c r="M26"/>
  <c r="N26"/>
  <c r="O26"/>
  <c r="P26"/>
  <c r="Q26"/>
  <c r="R26"/>
  <c r="S26"/>
  <c r="T26"/>
  <c r="U26"/>
  <c r="C30"/>
  <c r="D30"/>
  <c r="E30"/>
  <c r="F30"/>
  <c r="G30"/>
  <c r="H30"/>
  <c r="I30"/>
  <c r="J30"/>
  <c r="K30"/>
  <c r="L30"/>
  <c r="M30"/>
  <c r="N30"/>
  <c r="O30"/>
  <c r="P30"/>
  <c r="Q30"/>
  <c r="R30"/>
  <c r="S30"/>
  <c r="T30"/>
  <c r="U30"/>
  <c r="C34"/>
  <c r="D34"/>
  <c r="E34"/>
  <c r="F34"/>
  <c r="G34"/>
  <c r="H34"/>
  <c r="I34"/>
  <c r="J34"/>
  <c r="K34"/>
  <c r="L34"/>
  <c r="M34"/>
  <c r="N34"/>
  <c r="O34"/>
  <c r="P34"/>
  <c r="Q34"/>
  <c r="R34"/>
  <c r="S34"/>
  <c r="T34"/>
  <c r="U34"/>
  <c r="C38"/>
  <c r="D38"/>
  <c r="E38"/>
  <c r="F38"/>
  <c r="G38"/>
  <c r="H38"/>
  <c r="I38"/>
  <c r="J38"/>
  <c r="K38"/>
  <c r="L38"/>
  <c r="M38"/>
  <c r="N38"/>
  <c r="O38"/>
  <c r="P38"/>
  <c r="Q38"/>
  <c r="R38"/>
  <c r="S38"/>
  <c r="T38"/>
  <c r="U38"/>
  <c r="C40"/>
  <c r="D40"/>
  <c r="E40"/>
  <c r="F40"/>
  <c r="G40"/>
  <c r="H40"/>
  <c r="I40"/>
  <c r="J40"/>
  <c r="J17" s="1"/>
  <c r="K40"/>
  <c r="L40"/>
  <c r="M40"/>
  <c r="N40"/>
  <c r="O40"/>
  <c r="P40"/>
  <c r="Q40"/>
  <c r="R40"/>
  <c r="R17" s="1"/>
  <c r="S40"/>
  <c r="T40"/>
  <c r="U40"/>
  <c r="C46"/>
  <c r="C45" s="1"/>
  <c r="D46"/>
  <c r="D45" s="1"/>
  <c r="L46"/>
  <c r="L45" s="1"/>
  <c r="T46"/>
  <c r="T45" s="1"/>
  <c r="C47"/>
  <c r="D47"/>
  <c r="F47"/>
  <c r="H47"/>
  <c r="H46" s="1"/>
  <c r="H45" s="1"/>
  <c r="I47"/>
  <c r="J47"/>
  <c r="L47"/>
  <c r="M47"/>
  <c r="O47"/>
  <c r="O46" s="1"/>
  <c r="O45" s="1"/>
  <c r="Q47"/>
  <c r="Q46" s="1"/>
  <c r="Q45" s="1"/>
  <c r="R47"/>
  <c r="R46" s="1"/>
  <c r="R45" s="1"/>
  <c r="S47"/>
  <c r="T47"/>
  <c r="E48"/>
  <c r="E47" s="1"/>
  <c r="G48"/>
  <c r="G47" s="1"/>
  <c r="I48"/>
  <c r="K48"/>
  <c r="K47" s="1"/>
  <c r="N48"/>
  <c r="P48" s="1"/>
  <c r="P47" s="1"/>
  <c r="S48"/>
  <c r="U48" s="1"/>
  <c r="U47" s="1"/>
  <c r="C49"/>
  <c r="D49"/>
  <c r="F49"/>
  <c r="F46" s="1"/>
  <c r="F45" s="1"/>
  <c r="H49"/>
  <c r="J49"/>
  <c r="L49"/>
  <c r="M49"/>
  <c r="M46" s="1"/>
  <c r="M45" s="1"/>
  <c r="O49"/>
  <c r="Q49"/>
  <c r="R49"/>
  <c r="T49"/>
  <c r="E50"/>
  <c r="G50" s="1"/>
  <c r="N50"/>
  <c r="P50" s="1"/>
  <c r="S50"/>
  <c r="S49" s="1"/>
  <c r="U50"/>
  <c r="E51"/>
  <c r="G51" s="1"/>
  <c r="I51" s="1"/>
  <c r="K51" s="1"/>
  <c r="N51"/>
  <c r="P51" s="1"/>
  <c r="S51"/>
  <c r="U51"/>
  <c r="I52"/>
  <c r="K52" s="1"/>
  <c r="E53"/>
  <c r="G53" s="1"/>
  <c r="I53" s="1"/>
  <c r="K53" s="1"/>
  <c r="N53"/>
  <c r="P53"/>
  <c r="S53"/>
  <c r="U53" s="1"/>
  <c r="G54"/>
  <c r="I54" s="1"/>
  <c r="K54" s="1"/>
  <c r="G55"/>
  <c r="I55"/>
  <c r="K55"/>
  <c r="E56"/>
  <c r="G56" s="1"/>
  <c r="I56" s="1"/>
  <c r="K56" s="1"/>
  <c r="N56"/>
  <c r="P56" s="1"/>
  <c r="G57"/>
  <c r="I57"/>
  <c r="K57"/>
  <c r="G58"/>
  <c r="I58"/>
  <c r="K58" s="1"/>
  <c r="E59"/>
  <c r="G59" s="1"/>
  <c r="I59" s="1"/>
  <c r="K59" s="1"/>
  <c r="E60"/>
  <c r="G60" s="1"/>
  <c r="I60" s="1"/>
  <c r="K60" s="1"/>
  <c r="N60"/>
  <c r="P60" s="1"/>
  <c r="S60"/>
  <c r="U60"/>
  <c r="E61"/>
  <c r="G61" s="1"/>
  <c r="I61" s="1"/>
  <c r="K61" s="1"/>
  <c r="N61"/>
  <c r="P61" s="1"/>
  <c r="S61"/>
  <c r="U61"/>
  <c r="E62"/>
  <c r="G62" s="1"/>
  <c r="I62" s="1"/>
  <c r="K62" s="1"/>
  <c r="N62"/>
  <c r="P62"/>
  <c r="S62"/>
  <c r="U62"/>
  <c r="E63"/>
  <c r="G63" s="1"/>
  <c r="I63" s="1"/>
  <c r="K63" s="1"/>
  <c r="N63"/>
  <c r="P63"/>
  <c r="S63"/>
  <c r="U63"/>
  <c r="E64"/>
  <c r="G64" s="1"/>
  <c r="I64" s="1"/>
  <c r="K64" s="1"/>
  <c r="N64"/>
  <c r="P64"/>
  <c r="S64"/>
  <c r="U64"/>
  <c r="E65"/>
  <c r="G65" s="1"/>
  <c r="I65" s="1"/>
  <c r="K65" s="1"/>
  <c r="N65"/>
  <c r="P65" s="1"/>
  <c r="S65"/>
  <c r="U65"/>
  <c r="E66"/>
  <c r="G66" s="1"/>
  <c r="I66" s="1"/>
  <c r="K66" s="1"/>
  <c r="N66"/>
  <c r="P66" s="1"/>
  <c r="S66"/>
  <c r="U66"/>
  <c r="E67"/>
  <c r="G67" s="1"/>
  <c r="I67" s="1"/>
  <c r="K67" s="1"/>
  <c r="E68"/>
  <c r="G68" s="1"/>
  <c r="I68" s="1"/>
  <c r="K68" s="1"/>
  <c r="N68"/>
  <c r="P68" s="1"/>
  <c r="S68"/>
  <c r="U68" s="1"/>
  <c r="G69"/>
  <c r="I69" s="1"/>
  <c r="K69" s="1"/>
  <c r="P69"/>
  <c r="G70"/>
  <c r="I70" s="1"/>
  <c r="K70" s="1"/>
  <c r="P70"/>
  <c r="I71"/>
  <c r="K71" s="1"/>
  <c r="P71"/>
  <c r="I72"/>
  <c r="K72"/>
  <c r="P72"/>
  <c r="I73"/>
  <c r="K73" s="1"/>
  <c r="I74"/>
  <c r="K74" s="1"/>
  <c r="I75"/>
  <c r="K75"/>
  <c r="I76"/>
  <c r="K76" s="1"/>
  <c r="K77"/>
  <c r="K78"/>
  <c r="C79"/>
  <c r="D79"/>
  <c r="F79"/>
  <c r="H79"/>
  <c r="J79"/>
  <c r="L79"/>
  <c r="M79"/>
  <c r="O79"/>
  <c r="Q79"/>
  <c r="R79"/>
  <c r="T79"/>
  <c r="E80"/>
  <c r="E79" s="1"/>
  <c r="G80"/>
  <c r="I80" s="1"/>
  <c r="N80"/>
  <c r="P80" s="1"/>
  <c r="S80"/>
  <c r="S79" s="1"/>
  <c r="U80"/>
  <c r="U79" s="1"/>
  <c r="E81"/>
  <c r="G81"/>
  <c r="I81" s="1"/>
  <c r="K81" s="1"/>
  <c r="N81"/>
  <c r="P81" s="1"/>
  <c r="S81"/>
  <c r="U81"/>
  <c r="E82"/>
  <c r="G82"/>
  <c r="I82" s="1"/>
  <c r="K82" s="1"/>
  <c r="N82"/>
  <c r="P82" s="1"/>
  <c r="S82"/>
  <c r="U82"/>
  <c r="E83"/>
  <c r="G83"/>
  <c r="I83" s="1"/>
  <c r="K83" s="1"/>
  <c r="N83"/>
  <c r="P83" s="1"/>
  <c r="S83"/>
  <c r="U83"/>
  <c r="E84"/>
  <c r="G84"/>
  <c r="I84" s="1"/>
  <c r="K84" s="1"/>
  <c r="N84"/>
  <c r="P84" s="1"/>
  <c r="S84"/>
  <c r="U84"/>
  <c r="E85"/>
  <c r="G85"/>
  <c r="I85" s="1"/>
  <c r="K85" s="1"/>
  <c r="N85"/>
  <c r="P85" s="1"/>
  <c r="S85"/>
  <c r="U85"/>
  <c r="E86"/>
  <c r="G86"/>
  <c r="I86" s="1"/>
  <c r="K86" s="1"/>
  <c r="N86"/>
  <c r="P86" s="1"/>
  <c r="S86"/>
  <c r="U86"/>
  <c r="E87"/>
  <c r="G87"/>
  <c r="I87" s="1"/>
  <c r="K87" s="1"/>
  <c r="E88"/>
  <c r="G88"/>
  <c r="I88" s="1"/>
  <c r="K88" s="1"/>
  <c r="N88"/>
  <c r="N79" s="1"/>
  <c r="P88"/>
  <c r="S88"/>
  <c r="U88"/>
  <c r="E89"/>
  <c r="G89" s="1"/>
  <c r="I89" s="1"/>
  <c r="K89" s="1"/>
  <c r="N89"/>
  <c r="P89"/>
  <c r="S89"/>
  <c r="U89"/>
  <c r="E90"/>
  <c r="G90" s="1"/>
  <c r="I90" s="1"/>
  <c r="K90" s="1"/>
  <c r="N90"/>
  <c r="P90"/>
  <c r="S90"/>
  <c r="U90"/>
  <c r="E91"/>
  <c r="G91" s="1"/>
  <c r="I91" s="1"/>
  <c r="K91" s="1"/>
  <c r="N91"/>
  <c r="P91"/>
  <c r="S91"/>
  <c r="U91"/>
  <c r="E92"/>
  <c r="G92" s="1"/>
  <c r="I92" s="1"/>
  <c r="K92" s="1"/>
  <c r="N92"/>
  <c r="P92"/>
  <c r="S92"/>
  <c r="U92"/>
  <c r="E93"/>
  <c r="G93" s="1"/>
  <c r="I93" s="1"/>
  <c r="K93" s="1"/>
  <c r="N93"/>
  <c r="P93"/>
  <c r="S93"/>
  <c r="U93"/>
  <c r="E94"/>
  <c r="G94" s="1"/>
  <c r="I94" s="1"/>
  <c r="K94" s="1"/>
  <c r="N94"/>
  <c r="P94"/>
  <c r="S94"/>
  <c r="U94"/>
  <c r="E95"/>
  <c r="G95" s="1"/>
  <c r="I95" s="1"/>
  <c r="K95" s="1"/>
  <c r="N95"/>
  <c r="P95"/>
  <c r="S95"/>
  <c r="U95"/>
  <c r="G96"/>
  <c r="I96" s="1"/>
  <c r="K96" s="1"/>
  <c r="C97"/>
  <c r="D97"/>
  <c r="F97"/>
  <c r="H97"/>
  <c r="J97"/>
  <c r="L97"/>
  <c r="M97"/>
  <c r="N97"/>
  <c r="O97"/>
  <c r="Q97"/>
  <c r="R97"/>
  <c r="T97"/>
  <c r="U97"/>
  <c r="E98"/>
  <c r="G98"/>
  <c r="G97" s="1"/>
  <c r="N98"/>
  <c r="P98"/>
  <c r="P97" s="1"/>
  <c r="S98"/>
  <c r="S97" s="1"/>
  <c r="U98"/>
  <c r="E99"/>
  <c r="G99"/>
  <c r="I99" s="1"/>
  <c r="K99" s="1"/>
  <c r="N99"/>
  <c r="P99"/>
  <c r="S99"/>
  <c r="U99"/>
  <c r="E100"/>
  <c r="G100"/>
  <c r="I100" s="1"/>
  <c r="K100" s="1"/>
  <c r="N100"/>
  <c r="P100"/>
  <c r="S100"/>
  <c r="U100"/>
  <c r="E101"/>
  <c r="G101"/>
  <c r="I101" s="1"/>
  <c r="K101" s="1"/>
  <c r="N101"/>
  <c r="P101"/>
  <c r="S101"/>
  <c r="U101"/>
  <c r="G102"/>
  <c r="I102"/>
  <c r="K102" s="1"/>
  <c r="E103"/>
  <c r="G103"/>
  <c r="I103"/>
  <c r="K103"/>
  <c r="E104"/>
  <c r="G104" s="1"/>
  <c r="I104" s="1"/>
  <c r="K104" s="1"/>
  <c r="G105"/>
  <c r="I105"/>
  <c r="K105"/>
  <c r="G106"/>
  <c r="I106"/>
  <c r="K106" s="1"/>
  <c r="G107"/>
  <c r="I107" s="1"/>
  <c r="K107" s="1"/>
  <c r="G108"/>
  <c r="I108"/>
  <c r="K108"/>
  <c r="G109"/>
  <c r="I109" s="1"/>
  <c r="K109" s="1"/>
  <c r="K110"/>
  <c r="S111"/>
  <c r="U111" s="1"/>
  <c r="E112"/>
  <c r="G112" s="1"/>
  <c r="L112"/>
  <c r="N112"/>
  <c r="P112"/>
  <c r="D102" i="15"/>
  <c r="E102"/>
  <c r="C102"/>
  <c r="D54"/>
  <c r="E54"/>
  <c r="C54"/>
  <c r="J40" i="12"/>
  <c r="I40"/>
  <c r="J88"/>
  <c r="K88"/>
  <c r="I88"/>
  <c r="J46" i="14" l="1"/>
  <c r="J45" s="1"/>
  <c r="J114" s="1"/>
  <c r="U49"/>
  <c r="I112"/>
  <c r="G111"/>
  <c r="U46"/>
  <c r="U45" s="1"/>
  <c r="D114"/>
  <c r="O114"/>
  <c r="P79"/>
  <c r="P49"/>
  <c r="P46" s="1"/>
  <c r="P45" s="1"/>
  <c r="P114" s="1"/>
  <c r="C114"/>
  <c r="F114"/>
  <c r="S46"/>
  <c r="S45" s="1"/>
  <c r="S114" s="1"/>
  <c r="U117" s="1"/>
  <c r="R114"/>
  <c r="Q114"/>
  <c r="I79"/>
  <c r="K80"/>
  <c r="K79" s="1"/>
  <c r="G49"/>
  <c r="I50"/>
  <c r="U114"/>
  <c r="M114"/>
  <c r="N117" s="1"/>
  <c r="E97"/>
  <c r="E46" s="1"/>
  <c r="E45" s="1"/>
  <c r="E114" s="1"/>
  <c r="G116" s="1"/>
  <c r="E49"/>
  <c r="N47"/>
  <c r="E111"/>
  <c r="G79"/>
  <c r="G46" s="1"/>
  <c r="G45" s="1"/>
  <c r="G114" s="1"/>
  <c r="I116" s="1"/>
  <c r="I98"/>
  <c r="N49"/>
  <c r="K101" i="12"/>
  <c r="K69"/>
  <c r="K68"/>
  <c r="J70"/>
  <c r="J38"/>
  <c r="K31"/>
  <c r="J31"/>
  <c r="K29"/>
  <c r="J29"/>
  <c r="K25"/>
  <c r="J25"/>
  <c r="K21"/>
  <c r="J21"/>
  <c r="K17"/>
  <c r="J17"/>
  <c r="K13"/>
  <c r="J13"/>
  <c r="K11"/>
  <c r="J11"/>
  <c r="K9"/>
  <c r="J9"/>
  <c r="E116" i="14" l="1"/>
  <c r="S117"/>
  <c r="I97"/>
  <c r="K98"/>
  <c r="K97" s="1"/>
  <c r="N46"/>
  <c r="N45" s="1"/>
  <c r="N114" s="1"/>
  <c r="P117" s="1"/>
  <c r="I49"/>
  <c r="K50"/>
  <c r="K49" s="1"/>
  <c r="K46" s="1"/>
  <c r="K112"/>
  <c r="K111" s="1"/>
  <c r="I111"/>
  <c r="J8" i="12"/>
  <c r="K8"/>
  <c r="J37"/>
  <c r="J36" s="1"/>
  <c r="K45" i="14" l="1"/>
  <c r="K114" s="1"/>
  <c r="I46"/>
  <c r="I45" s="1"/>
  <c r="I114" s="1"/>
  <c r="K116" s="1"/>
  <c r="J105" i="12"/>
  <c r="H40"/>
  <c r="I67"/>
  <c r="K67" s="1"/>
  <c r="I66" l="1"/>
  <c r="K66" s="1"/>
  <c r="D84" i="15" l="1"/>
  <c r="E84"/>
  <c r="O40" i="12" l="1"/>
  <c r="I65"/>
  <c r="K65" s="1"/>
  <c r="I64"/>
  <c r="K64" s="1"/>
  <c r="P61" l="1"/>
  <c r="P62"/>
  <c r="P63"/>
  <c r="P60"/>
  <c r="O88"/>
  <c r="O70"/>
  <c r="O38"/>
  <c r="P31"/>
  <c r="O31"/>
  <c r="P29"/>
  <c r="O29"/>
  <c r="P25"/>
  <c r="O25"/>
  <c r="P21"/>
  <c r="O21"/>
  <c r="P17"/>
  <c r="O17"/>
  <c r="P13"/>
  <c r="O13"/>
  <c r="P11"/>
  <c r="O11"/>
  <c r="P9"/>
  <c r="O9"/>
  <c r="G62"/>
  <c r="I62" s="1"/>
  <c r="K62" s="1"/>
  <c r="G63"/>
  <c r="I63" s="1"/>
  <c r="K63" s="1"/>
  <c r="I43"/>
  <c r="K43" s="1"/>
  <c r="T88"/>
  <c r="T70"/>
  <c r="T40"/>
  <c r="T38"/>
  <c r="U31"/>
  <c r="T31"/>
  <c r="U29"/>
  <c r="T29"/>
  <c r="U25"/>
  <c r="T25"/>
  <c r="U21"/>
  <c r="T21"/>
  <c r="U17"/>
  <c r="T17"/>
  <c r="U13"/>
  <c r="T13"/>
  <c r="U11"/>
  <c r="T11"/>
  <c r="U9"/>
  <c r="T9"/>
  <c r="H88"/>
  <c r="H70"/>
  <c r="H38"/>
  <c r="I31"/>
  <c r="H31"/>
  <c r="I29"/>
  <c r="H29"/>
  <c r="I25"/>
  <c r="H25"/>
  <c r="I21"/>
  <c r="H21"/>
  <c r="I17"/>
  <c r="H17"/>
  <c r="I13"/>
  <c r="H13"/>
  <c r="I11"/>
  <c r="H11"/>
  <c r="I9"/>
  <c r="H9"/>
  <c r="G99"/>
  <c r="I99" s="1"/>
  <c r="K99" s="1"/>
  <c r="D116" i="15"/>
  <c r="E116"/>
  <c r="D25"/>
  <c r="D23"/>
  <c r="C116"/>
  <c r="E52"/>
  <c r="D52"/>
  <c r="C52"/>
  <c r="E45"/>
  <c r="D45"/>
  <c r="C45"/>
  <c r="E43"/>
  <c r="D43"/>
  <c r="C43"/>
  <c r="E39"/>
  <c r="D39"/>
  <c r="C39"/>
  <c r="E35"/>
  <c r="D35"/>
  <c r="C35"/>
  <c r="E31"/>
  <c r="D31"/>
  <c r="C31"/>
  <c r="E27"/>
  <c r="D27"/>
  <c r="C27"/>
  <c r="E25"/>
  <c r="C25"/>
  <c r="E23"/>
  <c r="C23"/>
  <c r="G98" i="12"/>
  <c r="I98" s="1"/>
  <c r="K98" s="1"/>
  <c r="F88"/>
  <c r="F70"/>
  <c r="F40"/>
  <c r="G61"/>
  <c r="I61" s="1"/>
  <c r="K61" s="1"/>
  <c r="G87"/>
  <c r="I87" s="1"/>
  <c r="K87" s="1"/>
  <c r="G100"/>
  <c r="I100" s="1"/>
  <c r="K100" s="1"/>
  <c r="G96"/>
  <c r="I96" s="1"/>
  <c r="K96" s="1"/>
  <c r="G97"/>
  <c r="I97" s="1"/>
  <c r="K97" s="1"/>
  <c r="S102"/>
  <c r="U102" s="1"/>
  <c r="G93"/>
  <c r="I93" s="1"/>
  <c r="K93" s="1"/>
  <c r="G60"/>
  <c r="I60" s="1"/>
  <c r="K60" s="1"/>
  <c r="G48"/>
  <c r="I48" s="1"/>
  <c r="K48" s="1"/>
  <c r="G49"/>
  <c r="I49" s="1"/>
  <c r="K49" s="1"/>
  <c r="G45"/>
  <c r="I45" s="1"/>
  <c r="K45" s="1"/>
  <c r="G46"/>
  <c r="I46" s="1"/>
  <c r="K46" s="1"/>
  <c r="K40" s="1"/>
  <c r="O8" l="1"/>
  <c r="I8"/>
  <c r="U8"/>
  <c r="P8"/>
  <c r="H8"/>
  <c r="T8"/>
  <c r="E22" i="15"/>
  <c r="O37" i="12"/>
  <c r="O36" s="1"/>
  <c r="T37"/>
  <c r="T36" s="1"/>
  <c r="H37"/>
  <c r="H36" s="1"/>
  <c r="D51" i="15"/>
  <c r="D50" s="1"/>
  <c r="E51"/>
  <c r="E50" s="1"/>
  <c r="D22"/>
  <c r="C22"/>
  <c r="D122"/>
  <c r="E122"/>
  <c r="C84"/>
  <c r="F38" i="12"/>
  <c r="G31"/>
  <c r="F31"/>
  <c r="G29"/>
  <c r="F29"/>
  <c r="G25"/>
  <c r="F25"/>
  <c r="G21"/>
  <c r="F21"/>
  <c r="G17"/>
  <c r="F17"/>
  <c r="G13"/>
  <c r="F13"/>
  <c r="G11"/>
  <c r="F11"/>
  <c r="G9"/>
  <c r="F9"/>
  <c r="E78"/>
  <c r="G78" s="1"/>
  <c r="I78" s="1"/>
  <c r="K78" s="1"/>
  <c r="N47"/>
  <c r="P47" s="1"/>
  <c r="E47"/>
  <c r="G47" s="1"/>
  <c r="I47" s="1"/>
  <c r="K47" s="1"/>
  <c r="E94"/>
  <c r="G94" s="1"/>
  <c r="I94" s="1"/>
  <c r="K94" s="1"/>
  <c r="D88"/>
  <c r="C88"/>
  <c r="S51"/>
  <c r="U51" s="1"/>
  <c r="N51"/>
  <c r="P51" s="1"/>
  <c r="E51"/>
  <c r="G51" s="1"/>
  <c r="I51" s="1"/>
  <c r="K51" s="1"/>
  <c r="E58"/>
  <c r="G58" s="1"/>
  <c r="I58" s="1"/>
  <c r="K58" s="1"/>
  <c r="E85"/>
  <c r="G85" s="1"/>
  <c r="I85" s="1"/>
  <c r="K85" s="1"/>
  <c r="L88"/>
  <c r="M88"/>
  <c r="Q88"/>
  <c r="R88"/>
  <c r="E95"/>
  <c r="G95" s="1"/>
  <c r="I95" s="1"/>
  <c r="K95" s="1"/>
  <c r="D70"/>
  <c r="C70"/>
  <c r="H105" l="1"/>
  <c r="O105"/>
  <c r="T105"/>
  <c r="G8"/>
  <c r="F8"/>
  <c r="D119" i="15"/>
  <c r="E119"/>
  <c r="C51"/>
  <c r="C50" s="1"/>
  <c r="C119" s="1"/>
  <c r="F37" i="12"/>
  <c r="F36" s="1"/>
  <c r="S31"/>
  <c r="R31"/>
  <c r="Q31"/>
  <c r="N31"/>
  <c r="M31"/>
  <c r="L31"/>
  <c r="E31"/>
  <c r="D31"/>
  <c r="C31"/>
  <c r="D29"/>
  <c r="E29"/>
  <c r="L29"/>
  <c r="M29"/>
  <c r="N29"/>
  <c r="Q29"/>
  <c r="R29"/>
  <c r="S29"/>
  <c r="C29"/>
  <c r="D25"/>
  <c r="E25"/>
  <c r="L25"/>
  <c r="M25"/>
  <c r="N25"/>
  <c r="Q25"/>
  <c r="R25"/>
  <c r="S25"/>
  <c r="C25"/>
  <c r="D21"/>
  <c r="E21"/>
  <c r="L21"/>
  <c r="M21"/>
  <c r="N21"/>
  <c r="Q21"/>
  <c r="R21"/>
  <c r="S21"/>
  <c r="C21"/>
  <c r="D17"/>
  <c r="E17"/>
  <c r="L17"/>
  <c r="M17"/>
  <c r="N17"/>
  <c r="Q17"/>
  <c r="R17"/>
  <c r="S17"/>
  <c r="C17"/>
  <c r="D13"/>
  <c r="E13"/>
  <c r="L13"/>
  <c r="M13"/>
  <c r="N13"/>
  <c r="Q13"/>
  <c r="R13"/>
  <c r="S13"/>
  <c r="C13"/>
  <c r="D11"/>
  <c r="E11"/>
  <c r="L11"/>
  <c r="M11"/>
  <c r="N11"/>
  <c r="Q11"/>
  <c r="R11"/>
  <c r="S11"/>
  <c r="C11"/>
  <c r="D9"/>
  <c r="E9"/>
  <c r="L9"/>
  <c r="M9"/>
  <c r="N9"/>
  <c r="Q9"/>
  <c r="R9"/>
  <c r="S9"/>
  <c r="C9"/>
  <c r="F105" l="1"/>
  <c r="L8"/>
  <c r="R8"/>
  <c r="C8"/>
  <c r="N8"/>
  <c r="D8"/>
  <c r="S8"/>
  <c r="Q8"/>
  <c r="M8"/>
  <c r="E8"/>
  <c r="E50" l="1"/>
  <c r="G50" s="1"/>
  <c r="I50" s="1"/>
  <c r="K50" s="1"/>
  <c r="E52"/>
  <c r="G52" s="1"/>
  <c r="I52" s="1"/>
  <c r="K52" s="1"/>
  <c r="N52"/>
  <c r="P52" s="1"/>
  <c r="S52"/>
  <c r="U52" s="1"/>
  <c r="S90"/>
  <c r="U90" s="1"/>
  <c r="S91"/>
  <c r="U91" s="1"/>
  <c r="S92"/>
  <c r="U92" s="1"/>
  <c r="S89"/>
  <c r="U89" s="1"/>
  <c r="S72"/>
  <c r="U72" s="1"/>
  <c r="S73"/>
  <c r="U73" s="1"/>
  <c r="S74"/>
  <c r="U74" s="1"/>
  <c r="S75"/>
  <c r="U75" s="1"/>
  <c r="S76"/>
  <c r="U76" s="1"/>
  <c r="S77"/>
  <c r="U77" s="1"/>
  <c r="S79"/>
  <c r="U79" s="1"/>
  <c r="S80"/>
  <c r="U80" s="1"/>
  <c r="S81"/>
  <c r="U81" s="1"/>
  <c r="S82"/>
  <c r="U82" s="1"/>
  <c r="S83"/>
  <c r="U83" s="1"/>
  <c r="S84"/>
  <c r="U84" s="1"/>
  <c r="S85"/>
  <c r="U85" s="1"/>
  <c r="S86"/>
  <c r="U86" s="1"/>
  <c r="S71"/>
  <c r="U71" s="1"/>
  <c r="S42"/>
  <c r="U42" s="1"/>
  <c r="S44"/>
  <c r="U44" s="1"/>
  <c r="S53"/>
  <c r="U53" s="1"/>
  <c r="S54"/>
  <c r="U54" s="1"/>
  <c r="S55"/>
  <c r="U55" s="1"/>
  <c r="S56"/>
  <c r="U56" s="1"/>
  <c r="S57"/>
  <c r="U57" s="1"/>
  <c r="S59"/>
  <c r="U59" s="1"/>
  <c r="S41"/>
  <c r="U41" s="1"/>
  <c r="S39"/>
  <c r="L103"/>
  <c r="N103" s="1"/>
  <c r="P103" s="1"/>
  <c r="N90"/>
  <c r="P90" s="1"/>
  <c r="N91"/>
  <c r="P91" s="1"/>
  <c r="N92"/>
  <c r="P92" s="1"/>
  <c r="N89"/>
  <c r="P89" s="1"/>
  <c r="N72"/>
  <c r="P72" s="1"/>
  <c r="N73"/>
  <c r="P73" s="1"/>
  <c r="N74"/>
  <c r="P74" s="1"/>
  <c r="N75"/>
  <c r="P75" s="1"/>
  <c r="N76"/>
  <c r="P76" s="1"/>
  <c r="N77"/>
  <c r="P77" s="1"/>
  <c r="N79"/>
  <c r="P79" s="1"/>
  <c r="N80"/>
  <c r="P80" s="1"/>
  <c r="N81"/>
  <c r="P81" s="1"/>
  <c r="N82"/>
  <c r="P82" s="1"/>
  <c r="N83"/>
  <c r="P83" s="1"/>
  <c r="N84"/>
  <c r="P84" s="1"/>
  <c r="N85"/>
  <c r="P85" s="1"/>
  <c r="N86"/>
  <c r="P86" s="1"/>
  <c r="N71"/>
  <c r="P71" s="1"/>
  <c r="N42"/>
  <c r="N44"/>
  <c r="P44" s="1"/>
  <c r="N53"/>
  <c r="P53" s="1"/>
  <c r="N54"/>
  <c r="P54" s="1"/>
  <c r="N55"/>
  <c r="P55" s="1"/>
  <c r="N56"/>
  <c r="P56" s="1"/>
  <c r="N57"/>
  <c r="P57" s="1"/>
  <c r="N59"/>
  <c r="P59" s="1"/>
  <c r="N41"/>
  <c r="P41" s="1"/>
  <c r="N39"/>
  <c r="P39" s="1"/>
  <c r="P38" s="1"/>
  <c r="D38"/>
  <c r="L38"/>
  <c r="M38"/>
  <c r="Q38"/>
  <c r="R38"/>
  <c r="C38"/>
  <c r="E39"/>
  <c r="D40"/>
  <c r="L40"/>
  <c r="M40"/>
  <c r="Q40"/>
  <c r="R40"/>
  <c r="C40"/>
  <c r="E42"/>
  <c r="G42" s="1"/>
  <c r="E44"/>
  <c r="G44" s="1"/>
  <c r="I44" s="1"/>
  <c r="K44" s="1"/>
  <c r="E53"/>
  <c r="G53" s="1"/>
  <c r="I53" s="1"/>
  <c r="K53" s="1"/>
  <c r="E54"/>
  <c r="G54" s="1"/>
  <c r="I54" s="1"/>
  <c r="K54" s="1"/>
  <c r="E55"/>
  <c r="G55" s="1"/>
  <c r="I55" s="1"/>
  <c r="K55" s="1"/>
  <c r="E56"/>
  <c r="G56" s="1"/>
  <c r="I56" s="1"/>
  <c r="K56" s="1"/>
  <c r="E57"/>
  <c r="G57" s="1"/>
  <c r="I57" s="1"/>
  <c r="K57" s="1"/>
  <c r="E59"/>
  <c r="G59" s="1"/>
  <c r="I59" s="1"/>
  <c r="K59" s="1"/>
  <c r="E41"/>
  <c r="E72"/>
  <c r="G72" s="1"/>
  <c r="I72" s="1"/>
  <c r="K72" s="1"/>
  <c r="E73"/>
  <c r="G73" s="1"/>
  <c r="I73" s="1"/>
  <c r="K73" s="1"/>
  <c r="E74"/>
  <c r="G74" s="1"/>
  <c r="I74" s="1"/>
  <c r="K74" s="1"/>
  <c r="E75"/>
  <c r="G75" s="1"/>
  <c r="I75" s="1"/>
  <c r="K75" s="1"/>
  <c r="E76"/>
  <c r="G76" s="1"/>
  <c r="I76" s="1"/>
  <c r="K76" s="1"/>
  <c r="E77"/>
  <c r="G77" s="1"/>
  <c r="I77" s="1"/>
  <c r="K77" s="1"/>
  <c r="E79"/>
  <c r="G79" s="1"/>
  <c r="I79" s="1"/>
  <c r="K79" s="1"/>
  <c r="E80"/>
  <c r="G80" s="1"/>
  <c r="I80" s="1"/>
  <c r="K80" s="1"/>
  <c r="E81"/>
  <c r="G81" s="1"/>
  <c r="I81" s="1"/>
  <c r="K81" s="1"/>
  <c r="E82"/>
  <c r="G82" s="1"/>
  <c r="I82" s="1"/>
  <c r="K82" s="1"/>
  <c r="E83"/>
  <c r="G83" s="1"/>
  <c r="I83" s="1"/>
  <c r="K83" s="1"/>
  <c r="E84"/>
  <c r="G84" s="1"/>
  <c r="I84" s="1"/>
  <c r="K84" s="1"/>
  <c r="E86"/>
  <c r="G86" s="1"/>
  <c r="I86" s="1"/>
  <c r="K86" s="1"/>
  <c r="E71"/>
  <c r="E103"/>
  <c r="E102" s="1"/>
  <c r="E90"/>
  <c r="G90" s="1"/>
  <c r="I90" s="1"/>
  <c r="K90" s="1"/>
  <c r="E91"/>
  <c r="G91" s="1"/>
  <c r="I91" s="1"/>
  <c r="K91" s="1"/>
  <c r="E92"/>
  <c r="G92" s="1"/>
  <c r="I92" s="1"/>
  <c r="K92" s="1"/>
  <c r="E89"/>
  <c r="P70" l="1"/>
  <c r="N38"/>
  <c r="I42"/>
  <c r="K42" s="1"/>
  <c r="P42"/>
  <c r="P40" s="1"/>
  <c r="N40"/>
  <c r="E40"/>
  <c r="P88"/>
  <c r="G71"/>
  <c r="E70"/>
  <c r="E88"/>
  <c r="S38"/>
  <c r="U39"/>
  <c r="U38" s="1"/>
  <c r="U40"/>
  <c r="U88"/>
  <c r="U70"/>
  <c r="G89"/>
  <c r="E38"/>
  <c r="G39"/>
  <c r="G41"/>
  <c r="G40" s="1"/>
  <c r="S88"/>
  <c r="G103"/>
  <c r="I103" s="1"/>
  <c r="K103" s="1"/>
  <c r="K102" s="1"/>
  <c r="N88"/>
  <c r="S40"/>
  <c r="P37" l="1"/>
  <c r="P36" s="1"/>
  <c r="P105" s="1"/>
  <c r="I71"/>
  <c r="G70"/>
  <c r="G88"/>
  <c r="I89"/>
  <c r="G102"/>
  <c r="I102"/>
  <c r="G38"/>
  <c r="I39"/>
  <c r="I41"/>
  <c r="U37"/>
  <c r="U36" s="1"/>
  <c r="U105" s="1"/>
  <c r="D37"/>
  <c r="D36" s="1"/>
  <c r="D105" s="1"/>
  <c r="E37"/>
  <c r="E36" s="1"/>
  <c r="L70"/>
  <c r="M70"/>
  <c r="N70"/>
  <c r="N37" s="1"/>
  <c r="N36" s="1"/>
  <c r="N105" s="1"/>
  <c r="P107" s="1"/>
  <c r="Q70"/>
  <c r="R70"/>
  <c r="S70"/>
  <c r="S37" s="1"/>
  <c r="S36" s="1"/>
  <c r="S105" s="1"/>
  <c r="U107" s="1"/>
  <c r="C37"/>
  <c r="C36" s="1"/>
  <c r="C105" s="1"/>
  <c r="K41" l="1"/>
  <c r="I70"/>
  <c r="K71"/>
  <c r="K70" s="1"/>
  <c r="K89"/>
  <c r="I38"/>
  <c r="K39"/>
  <c r="K38" s="1"/>
  <c r="G37"/>
  <c r="G36" s="1"/>
  <c r="G105" s="1"/>
  <c r="I107" s="1"/>
  <c r="E107"/>
  <c r="E105"/>
  <c r="G107" s="1"/>
  <c r="R37"/>
  <c r="R36" s="1"/>
  <c r="R105" s="1"/>
  <c r="L37"/>
  <c r="L36" s="1"/>
  <c r="L105" s="1"/>
  <c r="Q37"/>
  <c r="Q36" s="1"/>
  <c r="Q105" s="1"/>
  <c r="M37"/>
  <c r="M36" s="1"/>
  <c r="M105" s="1"/>
  <c r="K37" l="1"/>
  <c r="K36" s="1"/>
  <c r="K105" s="1"/>
  <c r="I37"/>
  <c r="I36" s="1"/>
  <c r="I105" s="1"/>
  <c r="K107" s="1"/>
  <c r="S107"/>
  <c r="N107"/>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<sst xmlns="http://schemas.openxmlformats.org/spreadsheetml/2006/main" count="1470" uniqueCount="502">
  <si>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</si>
  <si>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</si>
  <si>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</si>
  <si>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</si>
  <si>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</si>
  <si>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</si>
  <si>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</si>
  <si>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</si>
  <si>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</si>
  <si>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</si>
  <si>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</si>
  <si>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</si>
  <si>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</si>
  <si>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</si>
  <si>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</si>
  <si>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</si>
  <si>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</si>
  <si>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</si>
  <si>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</si>
  <si>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</si>
  <si>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</si>
  <si>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</si>
  <si>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</si>
  <si>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</si>
  <si>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</si>
  <si>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</si>
  <si>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</si>
  <si>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</si>
  <si>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</si>
  <si>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</si>
  <si>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</si>
  <si>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</si>
  <si>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</si>
  <si>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</si>
  <si>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</si>
  <si>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</si>
  <si>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</si>
  <si>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</si>
  <si>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</si>
  <si>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</si>
  <si>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</si>
  <si>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</si>
  <si>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</si>
  <si>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</si>
  <si>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</si>
  <si>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</si>
  <si>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</si>
  <si>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</si>
  <si>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</si>
  <si>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</si>
  <si>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</si>
  <si>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</si>
  <si>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</si>
  <si>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</si>
  <si>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</si>
  <si>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</si>
  <si>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</si>
  <si>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</si>
  <si>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</si>
  <si>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</si>
  <si>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</si>
  <si>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</si>
  <si>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</si>
  <si>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</si>
  <si>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</si>
  <si>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</si>
  <si>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</si>
  <si>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</si>
  <si>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</si>
  <si>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</si>
  <si>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</si>
  <si>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</si>
  <si>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</si>
  <si>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</si>
  <si>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</si>
  <si>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</si>
  <si>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</si>
  <si>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</si>
  <si>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</si>
  <si>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</si>
  <si>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</si>
  <si>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</si>
  <si>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</si>
  <si>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</si>
  <si>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</si>
  <si>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</si>
  <si>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</si>
  <si>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</si>
  <si>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</si>
  <si>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</si>
  <si>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</si>
  <si>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</si>
  <si>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</si>
  <si>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</si>
  <si>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</si>
  <si>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</si>
  <si>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</si>
  <si>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</si>
  <si>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</si>
  <si>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</si>
  <si>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</si>
  <si>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</si>
  <si>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</si>
  <si>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</si>
  <si>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</si>
  <si>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</si>
  <si>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</si>
  <si>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</si>
  <si>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</si>
  <si>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</si>
  <si>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</si>
  <si>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</si>
  <si>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</si>
  <si>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</si>
  <si>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</si>
  <si>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</si>
  <si>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</si>
  <si>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</si>
  <si>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</si>
  <si>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</si>
  <si>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</si>
  <si>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</si>
  <si>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</si>
  <si>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</si>
  <si>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</si>
  <si>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</si>
  <si>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</si>
  <si>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</si>
  <si>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</si>
  <si>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</si>
  <si>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</si>
  <si>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</si>
  <si>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</si>
  <si>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</si>
  <si>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</si>
  <si>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</si>
  <si>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</si>
  <si>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</si>
  <si>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</si>
  <si>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</si>
  <si>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</si>
  <si>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</si>
  <si>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</si>
  <si>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</si>
  <si>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</si>
  <si>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</si>
  <si>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</si>
  <si>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</si>
  <si>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</si>
  <si>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</si>
  <si>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</si>
  <si>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</si>
  <si>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</si>
  <si>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</si>
  <si>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</si>
  <si>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</si>
  <si>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</si>
  <si>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</si>
  <si>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</si>
  <si>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</si>
  <si>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</si>
  <si>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</si>
  <si>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</si>
  <si>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</si>
  <si>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</si>
  <si>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</si>
  <si>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</si>
  <si>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</si>
  <si>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</si>
  <si>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</si>
  <si>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</si>
  <si>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</si>
  <si>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</si>
  <si>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</si>
  <si>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</si>
  <si>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</si>
  <si>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</si>
  <si>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</si>
  <si>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</si>
  <si>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</si>
  <si>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</si>
  <si>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</si>
  <si>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</si>
  <si>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</si>
  <si>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</si>
  <si>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</si>
  <si>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</si>
  <si>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</si>
  <si>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</si>
  <si>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</si>
  <si>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</si>
  <si>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</si>
  <si>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</si>
  <si>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</si>
  <si>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</si>
  <si>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</si>
  <si>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</si>
  <si>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</si>
  <si>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</si>
  <si>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</si>
  <si>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</si>
  <si>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</si>
  <si>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</si>
  <si>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</si>
  <si>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</si>
  <si>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</si>
  <si>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</si>
  <si>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</si>
  <si>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</si>
  <si>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</si>
  <si>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</si>
  <si>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</si>
  <si>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</si>
  <si>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</si>
  <si>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</si>
  <si>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</si>
  <si>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</si>
  <si>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</si>
  <si>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</si>
  <si>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</si>
  <si>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</si>
  <si>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</si>
  <si>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</si>
  <si>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</si>
  <si>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</si>
  <si>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</si>
  <si>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</si>
  <si>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</si>
  <si>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</si>
  <si>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</si>
  <si>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</si>
  <si>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</si>
  <si>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</si>
  <si>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</si>
  <si>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</si>
  <si>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</si>
  <si>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</si>
  <si>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</si>
  <si>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</si>
  <si>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</si>
  <si>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</si>
  <si>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</si>
  <si>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</si>
  <si>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</si>
  <si>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</si>
  <si>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</si>
  <si>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</si>
  <si>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</si>
  <si>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</si>
  <si>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</si>
  <si>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</si>
  <si>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</si>
  <si>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</si>
  <si>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</si>
  <si>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</si>
  <si>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</si>
  <si>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</si>
  <si>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</si>
  <si>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</si>
  <si>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</si>
  <si>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</si>
  <si>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</si>
  <si>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</si>
  <si>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</si>
  <si>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</si>
  <si>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</si>
  <si>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</si>
  <si>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</si>
  <si>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</si>
  <si>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</si>
  <si>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</si>
  <si>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</si>
  <si>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</si>
  <si>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</si>
  <si>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</si>
  <si>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</si>
  <si>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</si>
  <si>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</si>
  <si>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</si>
  <si>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</si>
  <si>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</si>
  <si>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</si>
  <si>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</si>
  <si>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</si>
  <si>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</si>
  <si>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</si>
  <si>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</si>
  <si>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</si>
  <si>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</si>
  <si>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</si>
  <si>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</si>
  <si>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</si>
  <si>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</si>
  <si>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</si>
  <si>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</si>
  <si>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</si>
  <si>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</si>
  <si>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</si>
  <si>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</si>
  <si>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</si>
  <si>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</si>
  <si>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</si>
  <si>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</si>
  <si>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</si>
  <si>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</si>
  <si>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</si>
  <si>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</si>
  <si>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</si>
  <si>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</si>
  <si>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</si>
  <si>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</si>
  <si>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</si>
  <si>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</si>
  <si>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</si>
  <si>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</si>
  <si>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</si>
  <si>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</si>
  <si>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</si>
  <si>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</si>
  <si>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</si>
  <si>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</si>
  <si>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</si>
  <si>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</si>
  <si>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</si>
  <si>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</si>
  <si>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</si>
  <si>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</si>
  <si>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</si>
  <si>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</si>
  <si>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</si>
  <si>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</si>
  <si>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</si>
  <si>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</si>
  <si>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</si>
  <si>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</si>
  <si>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</si>
  <si>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</si>
  <si>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</si>
  <si>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</si>
  <si>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</si>
  <si>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</si>
  <si>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</si>
  <si>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</si>
  <si>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</si>
  <si>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</si>
  <si>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</si>
  <si>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</si>
  <si>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</si>
  <si>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</si>
  <si>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</si>
  <si>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</si>
  <si>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</si>
  <si>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</si>
  <si>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</si>
  <si>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</si>
  <si>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</si>
  <si>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</si>
  <si>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</si>
  <si>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</si>
  <si>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</si>
  <si>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</si>
  <si>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</si>
  <si>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</si>
  <si>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</si>
  <si>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</si>
  <si>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</si>
  <si>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</si>
  <si>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</si>
  <si>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</si>
  <si>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</si>
  <si>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</si>
  <si>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</si>
  <si>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</si>
  <si>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</si>
  <si>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</si>
  <si>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</si>
  <si>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</si>
  <si>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</si>
  <si>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</si>
  <si>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</si>
  <si>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</si>
  <si>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</si>
  <si>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</si>
  <si>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</si>
  <si>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</si>
  <si>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</si>
  <si>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</si>
  <si>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</si>
  <si>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</si>
  <si>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</si>
  <si>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</si>
  <si>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</si>
  <si>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</si>
  <si>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</si>
  <si>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</si>
  <si>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</si>
  <si>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</si>
  <si>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</si>
  <si>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</si>
  <si>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</si>
  <si>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</si>
  <si>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</si>
  <si>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</si>
  <si>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</si>
  <si>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</si>
  <si>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</si>
  <si>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</si>
  <si>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</si>
  <si>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</si>
  <si>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</si>
  <si>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</si>
  <si>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</si>
  <si>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</si>
  <si>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</si>
  <si>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</si>
  <si>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</si>
  <si>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</si>
  <si>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</si>
  <si>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</si>
  <si>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</si>
  <si>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</si>
  <si>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</si>
  <si>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</si>
  <si>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</si>
  <si>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</si>
  <si>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</si>
  <si>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</si>
  <si>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</si>
  <si>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</si>
  <si>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</si>
  <si>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</si>
  <si>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</si>
  <si>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</si>
  <si>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</si>
  <si>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</si>
  <si>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</si>
  <si>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</si>
  <si>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</si>
  <si>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</si>
  <si>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</si>
  <si>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</si>
  <si>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</si>
  <si>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</si>
  <si>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</si>
  <si>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</si>
  <si>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</si>
  <si>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</si>
  <si>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</si>
  <si>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</si>
  <si>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</si>
  <si>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</si>
  <si>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</si>
  <si>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</si>
  <si>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</si>
  <si>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</si>
  <si>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</si>
  <si>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</si>
  <si>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</si>
  <si>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</si>
  <si>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</si>
  <si>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</si>
  <si>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</si>
  <si>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</si>
  <si>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</si>
  <si>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</si>
  <si>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</si>
  <si>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</si>
  <si>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</si>
  <si>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</si>
  <si>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</si>
  <si>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</si>
  <si>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2 02 49999 14 000 150</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</si>
  <si>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</si>
  <si>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202 39999 14 0000 150</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</si>
  <si>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</si>
  <si>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</si>
  <si>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</si>
  <si>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Приложение №1</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</si>
  <si>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</si>
  <si>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</si>
  <si>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</si>
  <si>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</si>
  <si>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</si>
  <si>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</si>
  <si>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</si>
  <si>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</si>
  <si>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</si>
  <si>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</si>
  <si>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t>
  </si>
  <si>
    <t>Субсидии на создание спортивных площадок ГТО</t>
  </si>
  <si>
    <t>к решению сессии первого созыва Собрания депутатов № ____                  от 19 мая 2023 года</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</si>
  <si>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</si>
  <si>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</si>
  <si>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</si>
  <si>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</si>
  <si>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к решению сессии первого созыва Собрания депутатов № ____                  от 23 июня 2023 года</t>
  </si>
  <si>
    <t>Резервный фонд Правительства Архангельской области (Приобретение,установка и обслуживание оборудования для видеофиксации)</t>
  </si>
  <si>
    <t xml:space="preserve">          </t>
  </si>
  <si>
    <t>№ 119 от 22 июня 2023 года</t>
  </si>
  <si>
    <t>№ 109 от 19 мая 2023 года</t>
  </si>
  <si>
    <t>№ 75 от 24 марта 2023 года</t>
  </si>
  <si>
    <t>№ 53 от 09 февраля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</si>
</sst>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sz val="8"/>
      <color rgb="FF000000"/>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34" fillId="0" borderId="30"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9" fontId="34" fillId="4" borderId="30"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38" fillId="0" borderId="30" xfId="0" applyFont="1" applyBorder="1" applyAlignment="1">
      <alignment horizontal="center"/>
    </xf>
    <xf numFmtId="164" fontId="34" fillId="0" borderId="30" xfId="0" applyNumberFormat="1" applyFont="1" applyFill="1" applyBorder="1" applyAlignment="1">
      <alignment horizontal="center" vertical="center" wrapText="1"/>
    </xf>
    <xf numFmtId="164" fontId="26" fillId="0"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164" fontId="26" fillId="4" borderId="30" xfId="0"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4" borderId="0" xfId="0" applyFont="1" applyFill="1" applyAlignment="1">
      <alignment horizontal="center" vertical="center"/>
    </xf>
    <xf numFmtId="0" fontId="26" fillId="0" borderId="0" xfId="0" applyFont="1" applyFill="1" applyAlignment="1">
      <alignment horizontal="center" vertical="center"/>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30"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9" fontId="27" fillId="4" borderId="31" xfId="0" applyNumberFormat="1"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20" fillId="4" borderId="0" xfId="0" applyFont="1" applyFill="1" applyAlignment="1"/>
    <xf numFmtId="0" fontId="0" fillId="4" borderId="0" xfId="0" applyFill="1" applyAlignment="1">
      <alignment horizontal="left"/>
    </xf>
    <xf numFmtId="0" fontId="0" fillId="4" borderId="0" xfId="0" applyFill="1" applyAlignment="1"/>
    <xf numFmtId="0" fontId="0" fillId="4" borderId="0" xfId="0" applyFont="1" applyFill="1" applyAlignment="1"/>
    <xf numFmtId="0" fontId="30" fillId="4" borderId="0" xfId="0" applyFont="1" applyFill="1" applyAlignment="1">
      <alignment horizontal="left" vertical="top" wrapText="1"/>
    </xf>
    <xf numFmtId="0" fontId="22" fillId="4" borderId="3" xfId="0" applyFont="1" applyFill="1" applyBorder="1" applyAlignment="1">
      <alignment horizontal="center" vertical="top"/>
    </xf>
    <xf numFmtId="0" fontId="23" fillId="4" borderId="30" xfId="0" applyFont="1" applyFill="1" applyBorder="1" applyAlignment="1">
      <alignment vertical="top" wrapText="1"/>
    </xf>
    <xf numFmtId="0" fontId="18" fillId="4" borderId="30" xfId="0" applyFont="1" applyFill="1" applyBorder="1" applyAlignment="1">
      <alignment vertical="top" wrapText="1"/>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23" fillId="4" borderId="30" xfId="0" applyFont="1" applyFill="1" applyBorder="1" applyAlignment="1">
      <alignment horizontal="left" vertical="top" wrapText="1"/>
    </xf>
    <xf numFmtId="0" fontId="35" fillId="4" borderId="0" xfId="0" applyFont="1" applyFill="1" applyAlignment="1">
      <alignment vertical="top"/>
    </xf>
    <xf numFmtId="0" fontId="18" fillId="4" borderId="0" xfId="0" applyFont="1" applyFill="1" applyAlignment="1">
      <alignment vertical="top"/>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4" fontId="18" fillId="4" borderId="0" xfId="0" applyNumberFormat="1" applyFont="1" applyFill="1" applyAlignment="1"/>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30" xfId="0" applyBorder="1" applyAlignment="1">
      <alignment horizontal="center" vertical="center" wrapText="1"/>
    </xf>
    <xf numFmtId="0" fontId="18" fillId="0" borderId="30"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8" fillId="8" borderId="4" xfId="0" applyFont="1" applyFill="1" applyBorder="1" applyAlignment="1">
      <alignment horizontal="center" vertical="center" wrapText="1"/>
    </xf>
    <xf numFmtId="0" fontId="0" fillId="8" borderId="8" xfId="0" applyFill="1" applyBorder="1" applyAlignment="1">
      <alignment horizontal="center" vertical="center" wrapText="1"/>
    </xf>
    <xf numFmtId="0" fontId="18" fillId="0" borderId="0" xfId="0" applyFont="1" applyFill="1" applyAlignment="1">
      <alignment horizontal="left"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3" fillId="0" borderId="0" xfId="0" applyFont="1" applyFill="1" applyAlignment="1">
      <alignment horizontal="center" vertical="center" wrapText="1"/>
    </xf>
    <xf numFmtId="0" fontId="18" fillId="9" borderId="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20" fillId="4" borderId="0" xfId="0" applyFont="1" applyFill="1" applyAlignment="1">
      <alignment horizontal="center" vertical="center"/>
    </xf>
    <xf numFmtId="0" fontId="18" fillId="4" borderId="0" xfId="0" applyFont="1" applyFill="1" applyAlignment="1">
      <alignment horizontal="left" vertical="center" wrapText="1"/>
    </xf>
    <xf numFmtId="4" fontId="18" fillId="4" borderId="0" xfId="0" applyNumberFormat="1" applyFont="1" applyFill="1" applyAlignment="1"/>
    <xf numFmtId="0" fontId="23" fillId="0" borderId="0" xfId="0" applyFont="1" applyFill="1" applyAlignment="1"/>
    <xf numFmtId="0" fontId="0" fillId="0" borderId="0" xfId="0" applyFont="1" applyAlignment="1"/>
    <xf numFmtId="0" fontId="18" fillId="4" borderId="30" xfId="0" applyFont="1" applyFill="1" applyBorder="1" applyAlignment="1">
      <alignment horizontal="center" vertical="center" wrapText="1"/>
    </xf>
    <xf numFmtId="0" fontId="0" fillId="4" borderId="30" xfId="0"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336</v>
      </c>
      <c r="B8" s="365"/>
      <c r="C8" s="366"/>
      <c r="D8" s="366"/>
      <c r="E8" s="366"/>
      <c r="F8" s="366"/>
      <c r="G8" s="366"/>
      <c r="H8" s="366"/>
      <c r="I8" s="366"/>
      <c r="J8" s="366"/>
      <c r="K8" s="128"/>
      <c r="L8" s="128"/>
    </row>
    <row r="9" spans="1:12" ht="12" customHeight="1">
      <c r="A9" s="3"/>
      <c r="B9" s="5"/>
      <c r="C9" s="5"/>
      <c r="D9" s="5"/>
      <c r="E9" s="5"/>
      <c r="F9" s="5"/>
      <c r="G9" s="5"/>
      <c r="H9" s="5"/>
      <c r="I9" s="5"/>
      <c r="J9" s="5"/>
      <c r="K9" s="5"/>
      <c r="L9" s="11"/>
    </row>
    <row r="10" spans="1:12" ht="30" customHeight="1">
      <c r="A10" s="367" t="s">
        <v>50</v>
      </c>
      <c r="B10" s="369" t="s">
        <v>51</v>
      </c>
      <c r="C10" s="371" t="s">
        <v>337</v>
      </c>
      <c r="D10" s="372"/>
      <c r="E10" s="373"/>
      <c r="F10" s="371" t="s">
        <v>290</v>
      </c>
      <c r="G10" s="372"/>
      <c r="H10" s="373"/>
      <c r="I10" s="374" t="s">
        <v>338</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292</v>
      </c>
      <c r="B8" s="365"/>
      <c r="C8" s="366"/>
      <c r="D8" s="366"/>
      <c r="E8" s="366"/>
      <c r="F8" s="366"/>
      <c r="G8" s="366"/>
      <c r="H8" s="366"/>
      <c r="I8" s="366"/>
      <c r="J8" s="366"/>
      <c r="K8" s="19"/>
      <c r="L8" s="19"/>
    </row>
    <row r="9" spans="1:12" ht="12" customHeight="1">
      <c r="A9" s="3"/>
      <c r="B9" s="5"/>
      <c r="C9" s="5"/>
      <c r="D9" s="5"/>
      <c r="E9" s="5"/>
      <c r="F9" s="5"/>
      <c r="G9" s="5"/>
      <c r="H9" s="5"/>
      <c r="I9" s="5"/>
      <c r="J9" s="5"/>
      <c r="K9" s="5"/>
      <c r="L9" s="11"/>
    </row>
    <row r="10" spans="1:12" ht="20.25" customHeight="1">
      <c r="A10" s="367" t="s">
        <v>50</v>
      </c>
      <c r="B10" s="369" t="s">
        <v>51</v>
      </c>
      <c r="C10" s="371" t="s">
        <v>289</v>
      </c>
      <c r="D10" s="372"/>
      <c r="E10" s="373"/>
      <c r="F10" s="371" t="s">
        <v>290</v>
      </c>
      <c r="G10" s="372"/>
      <c r="H10" s="373"/>
      <c r="I10" s="374" t="s">
        <v>291</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77" t="s">
        <v>409</v>
      </c>
      <c r="E1" s="377"/>
    </row>
    <row r="2" spans="1:8" ht="41.25" customHeight="1">
      <c r="C2" s="385" t="s">
        <v>410</v>
      </c>
      <c r="D2" s="385"/>
      <c r="E2" s="385"/>
    </row>
    <row r="3" spans="1:8" ht="47.25" customHeight="1">
      <c r="A3" s="378" t="s">
        <v>411</v>
      </c>
      <c r="B3" s="378"/>
      <c r="C3" s="379"/>
      <c r="D3" s="379"/>
      <c r="E3" s="379"/>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0" t="s">
        <v>50</v>
      </c>
      <c r="B6" s="380" t="s">
        <v>51</v>
      </c>
      <c r="C6" s="382" t="s">
        <v>343</v>
      </c>
      <c r="D6" s="383"/>
      <c r="E6" s="384"/>
    </row>
    <row r="7" spans="1:8" ht="16.5" customHeight="1">
      <c r="A7" s="381"/>
      <c r="B7" s="381"/>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5"/>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9" t="s">
        <v>404</v>
      </c>
      <c r="B84" s="310"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301" t="s">
        <v>258</v>
      </c>
      <c r="B91" s="302"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A109"/>
  <sheetViews>
    <sheetView zoomScaleSheetLayoutView="100" workbookViewId="0">
      <pane xSplit="1" ySplit="9" topLeftCell="G96" activePane="bottomRight" state="frozen"/>
      <selection pane="topRight" activeCell="B1" sqref="B1"/>
      <selection pane="bottomLeft" activeCell="A14" sqref="A14"/>
      <selection pane="bottomRight" activeCell="K105" sqref="K105"/>
    </sheetView>
  </sheetViews>
  <sheetFormatPr defaultColWidth="9.140625" defaultRowHeight="12.75" outlineLevelRow="1"/>
  <cols>
    <col min="1" max="1" width="83" style="357" customWidth="1"/>
    <col min="2" max="2" width="16.85546875" style="323" customWidth="1"/>
    <col min="3" max="3" width="13.42578125" style="183" customWidth="1"/>
    <col min="4" max="4" width="12.5703125" style="183" customWidth="1"/>
    <col min="5" max="5" width="13.42578125" style="183" customWidth="1"/>
    <col min="6" max="6" width="12.5703125" style="304" customWidth="1"/>
    <col min="7" max="7" width="13.42578125" style="304" customWidth="1"/>
    <col min="8" max="8" width="12.5703125" style="304" customWidth="1"/>
    <col min="9" max="9" width="13.42578125" style="304" customWidth="1"/>
    <col min="10" max="10" width="12.5703125" style="304" customWidth="1"/>
    <col min="11" max="11" width="13.42578125" style="304" customWidth="1"/>
    <col min="12" max="12" width="13.42578125" style="183" customWidth="1"/>
    <col min="13" max="13" width="12.42578125" style="183" customWidth="1"/>
    <col min="14" max="14" width="13.42578125" style="183" customWidth="1"/>
    <col min="15" max="15" width="12.42578125" style="304" customWidth="1"/>
    <col min="16" max="16" width="13.42578125" style="304" customWidth="1"/>
    <col min="17" max="17" width="13.42578125" style="183" customWidth="1"/>
    <col min="18" max="18" width="11.85546875" style="183" customWidth="1"/>
    <col min="19" max="19" width="13.42578125" style="183" customWidth="1"/>
    <col min="20" max="20" width="13.28515625" style="304" customWidth="1"/>
    <col min="21" max="21" width="13.42578125" style="304" customWidth="1"/>
    <col min="22" max="22" width="14.85546875" style="183" customWidth="1"/>
    <col min="23" max="23" width="13.28515625" style="186" customWidth="1"/>
    <col min="24" max="24" width="14.5703125" style="183" customWidth="1"/>
    <col min="25" max="25" width="17.5703125" style="183" customWidth="1"/>
    <col min="26" max="26" width="16.28515625" style="183" customWidth="1"/>
    <col min="27" max="27" width="17.28515625" style="183" customWidth="1"/>
    <col min="28" max="16384" width="9.140625" style="183"/>
  </cols>
  <sheetData>
    <row r="1" spans="1:27" ht="15.75">
      <c r="A1" s="378" t="s">
        <v>439</v>
      </c>
      <c r="B1" s="378"/>
      <c r="C1" s="379"/>
      <c r="D1" s="379"/>
      <c r="E1" s="379"/>
      <c r="F1" s="379"/>
      <c r="G1" s="379"/>
      <c r="H1" s="379"/>
      <c r="I1" s="379"/>
      <c r="J1" s="379"/>
      <c r="K1" s="379"/>
      <c r="L1" s="379"/>
      <c r="M1" s="379"/>
      <c r="N1" s="379"/>
      <c r="O1" s="379"/>
      <c r="P1" s="379"/>
      <c r="Q1" s="379"/>
      <c r="R1" s="257"/>
      <c r="S1" s="257"/>
      <c r="T1" s="345"/>
      <c r="U1" s="345"/>
      <c r="V1" s="257"/>
    </row>
    <row r="2" spans="1:27" s="226" customFormat="1" ht="11.25" hidden="1">
      <c r="A2" s="349" t="s">
        <v>354</v>
      </c>
      <c r="B2" s="234"/>
      <c r="C2" s="235">
        <v>419542818</v>
      </c>
      <c r="D2" s="235"/>
      <c r="E2" s="235">
        <v>419542818</v>
      </c>
      <c r="F2" s="324"/>
      <c r="G2" s="324">
        <v>419542818</v>
      </c>
      <c r="H2" s="324"/>
      <c r="I2" s="324">
        <v>419542818</v>
      </c>
      <c r="J2" s="324"/>
      <c r="K2" s="324">
        <v>419542818</v>
      </c>
      <c r="L2" s="235">
        <v>450639017</v>
      </c>
      <c r="M2" s="235"/>
      <c r="N2" s="235">
        <v>450639017</v>
      </c>
      <c r="O2" s="324"/>
      <c r="P2" s="324">
        <v>450639017</v>
      </c>
      <c r="Q2" s="235">
        <v>483059134</v>
      </c>
      <c r="R2" s="235"/>
      <c r="S2" s="235">
        <v>483059134</v>
      </c>
      <c r="T2" s="324"/>
      <c r="U2" s="324">
        <v>483059134</v>
      </c>
      <c r="V2" s="235"/>
      <c r="W2" s="227"/>
    </row>
    <row r="3" spans="1:27" s="226" customFormat="1" ht="11.25" hidden="1">
      <c r="A3" s="349" t="s">
        <v>356</v>
      </c>
      <c r="B3" s="234"/>
      <c r="C3" s="235">
        <v>27653606</v>
      </c>
      <c r="D3" s="235"/>
      <c r="E3" s="235">
        <v>27653606</v>
      </c>
      <c r="F3" s="324"/>
      <c r="G3" s="324">
        <v>27653606</v>
      </c>
      <c r="H3" s="324"/>
      <c r="I3" s="324">
        <v>27653606</v>
      </c>
      <c r="J3" s="324"/>
      <c r="K3" s="324">
        <v>27653606</v>
      </c>
      <c r="L3" s="235">
        <v>27327700</v>
      </c>
      <c r="M3" s="235"/>
      <c r="N3" s="235">
        <v>27327700</v>
      </c>
      <c r="O3" s="324"/>
      <c r="P3" s="324">
        <v>27327700</v>
      </c>
      <c r="Q3" s="235">
        <v>26740700</v>
      </c>
      <c r="R3" s="235"/>
      <c r="S3" s="235">
        <v>26740700</v>
      </c>
      <c r="T3" s="324"/>
      <c r="U3" s="324">
        <v>26740700</v>
      </c>
      <c r="V3" s="235"/>
      <c r="W3" s="227"/>
    </row>
    <row r="4" spans="1:27" s="226" customFormat="1" ht="11.25">
      <c r="A4" s="349"/>
      <c r="B4" s="234"/>
      <c r="C4" s="235"/>
      <c r="D4" s="235"/>
      <c r="E4" s="235"/>
      <c r="F4" s="324"/>
      <c r="G4" s="324"/>
      <c r="H4" s="324"/>
      <c r="I4" s="324"/>
      <c r="J4" s="324"/>
      <c r="K4" s="324"/>
      <c r="L4" s="235"/>
      <c r="M4" s="235"/>
      <c r="N4" s="235"/>
      <c r="O4" s="324"/>
      <c r="P4" s="324"/>
      <c r="Q4" s="235"/>
      <c r="R4" s="235"/>
      <c r="S4" s="235"/>
      <c r="T4" s="324"/>
      <c r="U4" s="324"/>
      <c r="V4" s="235"/>
      <c r="W4" s="227"/>
    </row>
    <row r="5" spans="1:27">
      <c r="A5" s="386" t="s">
        <v>50</v>
      </c>
      <c r="B5" s="388" t="s">
        <v>51</v>
      </c>
      <c r="C5" s="393" t="s">
        <v>343</v>
      </c>
      <c r="D5" s="393"/>
      <c r="E5" s="393"/>
      <c r="F5" s="393"/>
      <c r="G5" s="393"/>
      <c r="H5" s="393"/>
      <c r="I5" s="393"/>
      <c r="J5" s="393"/>
      <c r="K5" s="393"/>
      <c r="L5" s="393"/>
      <c r="M5" s="393"/>
      <c r="N5" s="393"/>
      <c r="O5" s="393"/>
      <c r="P5" s="393"/>
      <c r="Q5" s="393"/>
      <c r="R5" s="392"/>
      <c r="S5" s="392"/>
      <c r="T5" s="392"/>
      <c r="U5" s="392"/>
      <c r="V5" s="259"/>
    </row>
    <row r="6" spans="1:27" ht="21.6" customHeight="1">
      <c r="A6" s="387"/>
      <c r="B6" s="389"/>
      <c r="C6" s="398" t="s">
        <v>341</v>
      </c>
      <c r="D6" s="399"/>
      <c r="E6" s="399"/>
      <c r="F6" s="396"/>
      <c r="G6" s="396"/>
      <c r="H6" s="396"/>
      <c r="I6" s="396"/>
      <c r="J6" s="396"/>
      <c r="K6" s="397"/>
      <c r="L6" s="394" t="s">
        <v>342</v>
      </c>
      <c r="M6" s="395"/>
      <c r="N6" s="395"/>
      <c r="O6" s="396"/>
      <c r="P6" s="397"/>
      <c r="Q6" s="390" t="s">
        <v>360</v>
      </c>
      <c r="R6" s="391"/>
      <c r="S6" s="391"/>
      <c r="T6" s="392"/>
      <c r="U6" s="392"/>
      <c r="V6" s="259"/>
    </row>
    <row r="7" spans="1:27" ht="24">
      <c r="A7" s="350">
        <v>1</v>
      </c>
      <c r="B7" s="313">
        <v>2</v>
      </c>
      <c r="C7" s="239">
        <v>3</v>
      </c>
      <c r="D7" s="289" t="s">
        <v>412</v>
      </c>
      <c r="E7" s="239">
        <v>5</v>
      </c>
      <c r="F7" s="325" t="s">
        <v>469</v>
      </c>
      <c r="G7" s="326">
        <v>5</v>
      </c>
      <c r="H7" s="343" t="s">
        <v>485</v>
      </c>
      <c r="I7" s="326">
        <v>5</v>
      </c>
      <c r="J7" s="343" t="s">
        <v>492</v>
      </c>
      <c r="K7" s="326">
        <v>5</v>
      </c>
      <c r="L7" s="240">
        <v>6</v>
      </c>
      <c r="M7" s="289" t="s">
        <v>412</v>
      </c>
      <c r="N7" s="240">
        <v>8</v>
      </c>
      <c r="O7" s="325" t="s">
        <v>486</v>
      </c>
      <c r="P7" s="334">
        <v>8</v>
      </c>
      <c r="Q7" s="241">
        <v>9</v>
      </c>
      <c r="R7" s="289" t="s">
        <v>412</v>
      </c>
      <c r="S7" s="241">
        <v>11</v>
      </c>
      <c r="T7" s="325" t="s">
        <v>485</v>
      </c>
      <c r="U7" s="335">
        <v>11</v>
      </c>
      <c r="V7" s="260"/>
    </row>
    <row r="8" spans="1:27" s="186" customFormat="1">
      <c r="A8" s="351" t="s">
        <v>59</v>
      </c>
      <c r="B8" s="314" t="s">
        <v>22</v>
      </c>
      <c r="C8" s="269">
        <f>C9+C11+C13+C17+C21+C25+C28+C29+C31+C34</f>
        <v>447196424</v>
      </c>
      <c r="D8" s="269">
        <f t="shared" ref="D8:S8" si="0">D9+D11+D13+D17+D21+D25+D28+D29+D31+D34</f>
        <v>0</v>
      </c>
      <c r="E8" s="269">
        <f t="shared" si="0"/>
        <v>447196424</v>
      </c>
      <c r="F8" s="270">
        <f t="shared" ref="F8:G8" si="1">F9+F11+F13+F17+F21+F25+F28+F29+F31+F34</f>
        <v>0</v>
      </c>
      <c r="G8" s="270">
        <f t="shared" si="1"/>
        <v>447196424</v>
      </c>
      <c r="H8" s="270">
        <f t="shared" ref="H8:I8" si="2">H9+H11+H13+H17+H21+H25+H28+H29+H31+H34</f>
        <v>0</v>
      </c>
      <c r="I8" s="270">
        <f t="shared" si="2"/>
        <v>447196424</v>
      </c>
      <c r="J8" s="270">
        <f t="shared" ref="J8:K8" si="3">J9+J11+J13+J17+J21+J25+J28+J29+J31+J34</f>
        <v>0</v>
      </c>
      <c r="K8" s="270">
        <f t="shared" si="3"/>
        <v>447196424</v>
      </c>
      <c r="L8" s="269">
        <f t="shared" si="0"/>
        <v>477966717</v>
      </c>
      <c r="M8" s="269">
        <f t="shared" si="0"/>
        <v>0</v>
      </c>
      <c r="N8" s="269">
        <f t="shared" si="0"/>
        <v>477966717</v>
      </c>
      <c r="O8" s="270">
        <f t="shared" ref="O8:P8" si="4">O9+O11+O13+O17+O21+O25+O28+O29+O31+O34</f>
        <v>0</v>
      </c>
      <c r="P8" s="270">
        <f t="shared" si="4"/>
        <v>477966717</v>
      </c>
      <c r="Q8" s="269">
        <f t="shared" si="0"/>
        <v>509799834</v>
      </c>
      <c r="R8" s="269">
        <f t="shared" si="0"/>
        <v>0</v>
      </c>
      <c r="S8" s="269">
        <f t="shared" si="0"/>
        <v>509799834</v>
      </c>
      <c r="T8" s="270">
        <f t="shared" ref="T8:U8" si="5">T9+T11+T13+T17+T21+T25+T28+T29+T31+T34</f>
        <v>0</v>
      </c>
      <c r="U8" s="270">
        <f t="shared" si="5"/>
        <v>509799834</v>
      </c>
      <c r="V8" s="261"/>
    </row>
    <row r="9" spans="1:27" s="186" customFormat="1" hidden="1" outlineLevel="1">
      <c r="A9" s="352" t="s">
        <v>18</v>
      </c>
      <c r="B9" s="315" t="s">
        <v>23</v>
      </c>
      <c r="C9" s="273">
        <f>C10</f>
        <v>318134000</v>
      </c>
      <c r="D9" s="273">
        <f t="shared" ref="D9:U9" si="6">D10</f>
        <v>0</v>
      </c>
      <c r="E9" s="273">
        <f t="shared" si="6"/>
        <v>318134000</v>
      </c>
      <c r="F9" s="274">
        <f t="shared" si="6"/>
        <v>0</v>
      </c>
      <c r="G9" s="274">
        <f t="shared" si="6"/>
        <v>318134000</v>
      </c>
      <c r="H9" s="274">
        <f t="shared" si="6"/>
        <v>0</v>
      </c>
      <c r="I9" s="274">
        <f t="shared" si="6"/>
        <v>318134000</v>
      </c>
      <c r="J9" s="274">
        <f t="shared" si="6"/>
        <v>0</v>
      </c>
      <c r="K9" s="274">
        <f t="shared" si="6"/>
        <v>318134000</v>
      </c>
      <c r="L9" s="273">
        <f t="shared" si="6"/>
        <v>345270830</v>
      </c>
      <c r="M9" s="273">
        <f t="shared" si="6"/>
        <v>0</v>
      </c>
      <c r="N9" s="273">
        <f t="shared" si="6"/>
        <v>345270830</v>
      </c>
      <c r="O9" s="274">
        <f t="shared" si="6"/>
        <v>0</v>
      </c>
      <c r="P9" s="274">
        <f t="shared" si="6"/>
        <v>345270830</v>
      </c>
      <c r="Q9" s="273">
        <f t="shared" si="6"/>
        <v>374722432</v>
      </c>
      <c r="R9" s="273">
        <f t="shared" si="6"/>
        <v>0</v>
      </c>
      <c r="S9" s="273">
        <f t="shared" si="6"/>
        <v>374722432</v>
      </c>
      <c r="T9" s="274">
        <f t="shared" si="6"/>
        <v>0</v>
      </c>
      <c r="U9" s="274">
        <f t="shared" si="6"/>
        <v>374722432</v>
      </c>
      <c r="V9" s="262"/>
    </row>
    <row r="10" spans="1:27" s="186" customFormat="1" hidden="1" outlineLevel="1">
      <c r="A10" s="353" t="s">
        <v>1</v>
      </c>
      <c r="B10" s="315" t="s">
        <v>25</v>
      </c>
      <c r="C10" s="273">
        <v>318134000</v>
      </c>
      <c r="D10" s="273"/>
      <c r="E10" s="273">
        <v>318134000</v>
      </c>
      <c r="F10" s="274"/>
      <c r="G10" s="274">
        <v>318134000</v>
      </c>
      <c r="H10" s="274"/>
      <c r="I10" s="274">
        <v>318134000</v>
      </c>
      <c r="J10" s="274"/>
      <c r="K10" s="274">
        <v>318134000</v>
      </c>
      <c r="L10" s="274">
        <v>345270830</v>
      </c>
      <c r="M10" s="274"/>
      <c r="N10" s="274">
        <v>345270830</v>
      </c>
      <c r="O10" s="274"/>
      <c r="P10" s="274">
        <v>345270830</v>
      </c>
      <c r="Q10" s="274">
        <v>374722432</v>
      </c>
      <c r="R10" s="274"/>
      <c r="S10" s="274">
        <v>374722432</v>
      </c>
      <c r="T10" s="274"/>
      <c r="U10" s="274">
        <v>374722432</v>
      </c>
      <c r="V10" s="262"/>
    </row>
    <row r="11" spans="1:27" s="186" customFormat="1" ht="25.5" hidden="1" outlineLevel="1">
      <c r="A11" s="353" t="s">
        <v>9</v>
      </c>
      <c r="B11" s="315" t="s">
        <v>26</v>
      </c>
      <c r="C11" s="273">
        <f>C12</f>
        <v>34823020</v>
      </c>
      <c r="D11" s="273">
        <f t="shared" ref="D11:U11" si="7">D12</f>
        <v>0</v>
      </c>
      <c r="E11" s="273">
        <f t="shared" si="7"/>
        <v>34823020</v>
      </c>
      <c r="F11" s="274">
        <f t="shared" si="7"/>
        <v>0</v>
      </c>
      <c r="G11" s="274">
        <f t="shared" si="7"/>
        <v>34823020</v>
      </c>
      <c r="H11" s="274">
        <f t="shared" si="7"/>
        <v>0</v>
      </c>
      <c r="I11" s="274">
        <f t="shared" si="7"/>
        <v>34823020</v>
      </c>
      <c r="J11" s="274">
        <f t="shared" si="7"/>
        <v>0</v>
      </c>
      <c r="K11" s="274">
        <f t="shared" si="7"/>
        <v>34823020</v>
      </c>
      <c r="L11" s="273">
        <f t="shared" si="7"/>
        <v>37455011</v>
      </c>
      <c r="M11" s="273">
        <f t="shared" si="7"/>
        <v>0</v>
      </c>
      <c r="N11" s="273">
        <f t="shared" si="7"/>
        <v>37455011</v>
      </c>
      <c r="O11" s="274">
        <f t="shared" si="7"/>
        <v>0</v>
      </c>
      <c r="P11" s="274">
        <f t="shared" si="7"/>
        <v>37455011</v>
      </c>
      <c r="Q11" s="273">
        <f t="shared" si="7"/>
        <v>39247926</v>
      </c>
      <c r="R11" s="273">
        <f t="shared" si="7"/>
        <v>0</v>
      </c>
      <c r="S11" s="273">
        <f t="shared" si="7"/>
        <v>39247926</v>
      </c>
      <c r="T11" s="274">
        <f t="shared" si="7"/>
        <v>0</v>
      </c>
      <c r="U11" s="274">
        <f t="shared" si="7"/>
        <v>39247926</v>
      </c>
      <c r="V11" s="262"/>
    </row>
    <row r="12" spans="1:27" s="186" customFormat="1" ht="25.5" hidden="1" outlineLevel="1">
      <c r="A12" s="353" t="s">
        <v>10</v>
      </c>
      <c r="B12" s="315" t="s">
        <v>27</v>
      </c>
      <c r="C12" s="273">
        <v>34823020</v>
      </c>
      <c r="D12" s="273"/>
      <c r="E12" s="273">
        <v>34823020</v>
      </c>
      <c r="F12" s="274"/>
      <c r="G12" s="274">
        <v>34823020</v>
      </c>
      <c r="H12" s="274"/>
      <c r="I12" s="274">
        <v>34823020</v>
      </c>
      <c r="J12" s="274"/>
      <c r="K12" s="274">
        <v>34823020</v>
      </c>
      <c r="L12" s="274">
        <v>37455011</v>
      </c>
      <c r="M12" s="274"/>
      <c r="N12" s="274">
        <v>37455011</v>
      </c>
      <c r="O12" s="274"/>
      <c r="P12" s="274">
        <v>37455011</v>
      </c>
      <c r="Q12" s="274">
        <v>39247926</v>
      </c>
      <c r="R12" s="274"/>
      <c r="S12" s="274">
        <v>39247926</v>
      </c>
      <c r="T12" s="274"/>
      <c r="U12" s="274">
        <v>39247926</v>
      </c>
      <c r="V12" s="262"/>
    </row>
    <row r="13" spans="1:27" s="186" customFormat="1" hidden="1" outlineLevel="1">
      <c r="A13" s="353" t="s">
        <v>2</v>
      </c>
      <c r="B13" s="315" t="s">
        <v>28</v>
      </c>
      <c r="C13" s="273">
        <f>SUM(C14:C16)</f>
        <v>21263000</v>
      </c>
      <c r="D13" s="273">
        <f t="shared" ref="D13:S13" si="8">SUM(D14:D16)</f>
        <v>0</v>
      </c>
      <c r="E13" s="273">
        <f t="shared" si="8"/>
        <v>21263000</v>
      </c>
      <c r="F13" s="274">
        <f t="shared" ref="F13:G13" si="9">SUM(F14:F16)</f>
        <v>0</v>
      </c>
      <c r="G13" s="274">
        <f t="shared" si="9"/>
        <v>21263000</v>
      </c>
      <c r="H13" s="274">
        <f t="shared" ref="H13:I13" si="10">SUM(H14:H16)</f>
        <v>0</v>
      </c>
      <c r="I13" s="274">
        <f t="shared" si="10"/>
        <v>21263000</v>
      </c>
      <c r="J13" s="274">
        <f t="shared" ref="J13:K13" si="11">SUM(J14:J16)</f>
        <v>0</v>
      </c>
      <c r="K13" s="274">
        <f t="shared" si="11"/>
        <v>21263000</v>
      </c>
      <c r="L13" s="273">
        <f t="shared" si="8"/>
        <v>22307014</v>
      </c>
      <c r="M13" s="273">
        <f t="shared" si="8"/>
        <v>0</v>
      </c>
      <c r="N13" s="273">
        <f t="shared" si="8"/>
        <v>22307014</v>
      </c>
      <c r="O13" s="274">
        <f t="shared" ref="O13:P13" si="12">SUM(O14:O16)</f>
        <v>0</v>
      </c>
      <c r="P13" s="274">
        <f t="shared" si="12"/>
        <v>22307014</v>
      </c>
      <c r="Q13" s="273">
        <f t="shared" si="8"/>
        <v>23226062</v>
      </c>
      <c r="R13" s="273">
        <f t="shared" si="8"/>
        <v>0</v>
      </c>
      <c r="S13" s="273">
        <f t="shared" si="8"/>
        <v>23226062</v>
      </c>
      <c r="T13" s="274">
        <f t="shared" ref="T13:U13" si="13">SUM(T14:T16)</f>
        <v>0</v>
      </c>
      <c r="U13" s="274">
        <f t="shared" si="13"/>
        <v>23226062</v>
      </c>
      <c r="V13" s="258"/>
      <c r="X13" s="183"/>
      <c r="Y13" s="183"/>
      <c r="Z13" s="183"/>
      <c r="AA13" s="183"/>
    </row>
    <row r="14" spans="1:27" s="186" customFormat="1" hidden="1" outlineLevel="1">
      <c r="A14" s="353" t="s">
        <v>58</v>
      </c>
      <c r="B14" s="315" t="s">
        <v>29</v>
      </c>
      <c r="C14" s="273">
        <v>16657000</v>
      </c>
      <c r="D14" s="273"/>
      <c r="E14" s="273">
        <v>16657000</v>
      </c>
      <c r="F14" s="274"/>
      <c r="G14" s="274">
        <v>16657000</v>
      </c>
      <c r="H14" s="274"/>
      <c r="I14" s="274">
        <v>16657000</v>
      </c>
      <c r="J14" s="274"/>
      <c r="K14" s="274">
        <v>16657000</v>
      </c>
      <c r="L14" s="273">
        <v>17474859</v>
      </c>
      <c r="M14" s="273"/>
      <c r="N14" s="273">
        <v>17474859</v>
      </c>
      <c r="O14" s="274"/>
      <c r="P14" s="274">
        <v>17474859</v>
      </c>
      <c r="Q14" s="273">
        <v>18194823</v>
      </c>
      <c r="R14" s="273"/>
      <c r="S14" s="273">
        <v>18194823</v>
      </c>
      <c r="T14" s="274"/>
      <c r="U14" s="274">
        <v>18194823</v>
      </c>
      <c r="V14" s="258"/>
      <c r="X14" s="183"/>
      <c r="Y14" s="183"/>
      <c r="Z14" s="183"/>
      <c r="AA14" s="183"/>
    </row>
    <row r="15" spans="1:27" s="186" customFormat="1" hidden="1" outlineLevel="1">
      <c r="A15" s="353" t="s">
        <v>344</v>
      </c>
      <c r="B15" s="315" t="s">
        <v>345</v>
      </c>
      <c r="C15" s="273">
        <v>6000</v>
      </c>
      <c r="D15" s="273"/>
      <c r="E15" s="273">
        <v>6000</v>
      </c>
      <c r="F15" s="274"/>
      <c r="G15" s="274">
        <v>6000</v>
      </c>
      <c r="H15" s="274"/>
      <c r="I15" s="274">
        <v>6000</v>
      </c>
      <c r="J15" s="274"/>
      <c r="K15" s="274">
        <v>6000</v>
      </c>
      <c r="L15" s="273">
        <v>6295</v>
      </c>
      <c r="M15" s="273"/>
      <c r="N15" s="273">
        <v>6295</v>
      </c>
      <c r="O15" s="274"/>
      <c r="P15" s="274">
        <v>6295</v>
      </c>
      <c r="Q15" s="273">
        <v>6554</v>
      </c>
      <c r="R15" s="273"/>
      <c r="S15" s="273">
        <v>6554</v>
      </c>
      <c r="T15" s="274"/>
      <c r="U15" s="274">
        <v>6554</v>
      </c>
      <c r="V15" s="258"/>
      <c r="X15" s="183"/>
      <c r="Y15" s="183"/>
      <c r="Z15" s="183"/>
      <c r="AA15" s="183"/>
    </row>
    <row r="16" spans="1:27" s="186" customFormat="1" hidden="1" outlineLevel="1">
      <c r="A16" s="353" t="s">
        <v>346</v>
      </c>
      <c r="B16" s="315" t="s">
        <v>347</v>
      </c>
      <c r="C16" s="273">
        <v>4600000</v>
      </c>
      <c r="D16" s="273"/>
      <c r="E16" s="273">
        <v>4600000</v>
      </c>
      <c r="F16" s="274"/>
      <c r="G16" s="274">
        <v>4600000</v>
      </c>
      <c r="H16" s="274"/>
      <c r="I16" s="274">
        <v>4600000</v>
      </c>
      <c r="J16" s="274"/>
      <c r="K16" s="274">
        <v>4600000</v>
      </c>
      <c r="L16" s="273">
        <v>4825860</v>
      </c>
      <c r="M16" s="273"/>
      <c r="N16" s="273">
        <v>4825860</v>
      </c>
      <c r="O16" s="274"/>
      <c r="P16" s="274">
        <v>4825860</v>
      </c>
      <c r="Q16" s="273">
        <v>5024685</v>
      </c>
      <c r="R16" s="273"/>
      <c r="S16" s="273">
        <v>5024685</v>
      </c>
      <c r="T16" s="274"/>
      <c r="U16" s="274">
        <v>5024685</v>
      </c>
      <c r="V16" s="258"/>
      <c r="X16" s="183"/>
      <c r="Y16" s="183"/>
      <c r="Z16" s="183"/>
      <c r="AA16" s="183"/>
    </row>
    <row r="17" spans="1:27" s="186" customFormat="1" hidden="1" outlineLevel="1">
      <c r="A17" s="353" t="s">
        <v>3</v>
      </c>
      <c r="B17" s="315" t="s">
        <v>30</v>
      </c>
      <c r="C17" s="273">
        <f>SUM(C18:C20)</f>
        <v>40255798</v>
      </c>
      <c r="D17" s="273">
        <f t="shared" ref="D17:S17" si="14">SUM(D18:D20)</f>
        <v>0</v>
      </c>
      <c r="E17" s="273">
        <f t="shared" si="14"/>
        <v>40255798</v>
      </c>
      <c r="F17" s="274">
        <f t="shared" ref="F17:G17" si="15">SUM(F18:F20)</f>
        <v>0</v>
      </c>
      <c r="G17" s="274">
        <f t="shared" si="15"/>
        <v>40255798</v>
      </c>
      <c r="H17" s="274">
        <f t="shared" ref="H17:I17" si="16">SUM(H18:H20)</f>
        <v>0</v>
      </c>
      <c r="I17" s="274">
        <f t="shared" si="16"/>
        <v>40255798</v>
      </c>
      <c r="J17" s="274">
        <f t="shared" ref="J17:K17" si="17">SUM(J18:J20)</f>
        <v>0</v>
      </c>
      <c r="K17" s="274">
        <f t="shared" si="17"/>
        <v>40255798</v>
      </c>
      <c r="L17" s="273">
        <f t="shared" si="14"/>
        <v>40317162</v>
      </c>
      <c r="M17" s="273">
        <f t="shared" si="14"/>
        <v>0</v>
      </c>
      <c r="N17" s="273">
        <f t="shared" si="14"/>
        <v>40317162</v>
      </c>
      <c r="O17" s="274">
        <f t="shared" ref="O17:P17" si="18">SUM(O18:O20)</f>
        <v>0</v>
      </c>
      <c r="P17" s="274">
        <f t="shared" si="18"/>
        <v>40317162</v>
      </c>
      <c r="Q17" s="273">
        <f t="shared" si="14"/>
        <v>40378714</v>
      </c>
      <c r="R17" s="273">
        <f t="shared" si="14"/>
        <v>0</v>
      </c>
      <c r="S17" s="273">
        <f t="shared" si="14"/>
        <v>40378714</v>
      </c>
      <c r="T17" s="274">
        <f t="shared" ref="T17:U17" si="19">SUM(T18:T20)</f>
        <v>0</v>
      </c>
      <c r="U17" s="274">
        <f t="shared" si="19"/>
        <v>40378714</v>
      </c>
      <c r="V17" s="263"/>
      <c r="X17" s="183"/>
      <c r="Y17" s="183"/>
      <c r="Z17" s="183"/>
      <c r="AA17" s="183"/>
    </row>
    <row r="18" spans="1:27" s="186" customFormat="1" hidden="1" outlineLevel="1">
      <c r="A18" s="353" t="s">
        <v>355</v>
      </c>
      <c r="B18" s="315" t="s">
        <v>357</v>
      </c>
      <c r="C18" s="273">
        <v>7310000</v>
      </c>
      <c r="D18" s="273"/>
      <c r="E18" s="273">
        <v>7310000</v>
      </c>
      <c r="F18" s="274"/>
      <c r="G18" s="274">
        <v>7310000</v>
      </c>
      <c r="H18" s="274"/>
      <c r="I18" s="274">
        <v>7310000</v>
      </c>
      <c r="J18" s="274"/>
      <c r="K18" s="274">
        <v>7310000</v>
      </c>
      <c r="L18" s="277">
        <v>7310000</v>
      </c>
      <c r="M18" s="277"/>
      <c r="N18" s="277">
        <v>7310000</v>
      </c>
      <c r="O18" s="277"/>
      <c r="P18" s="277">
        <v>7310000</v>
      </c>
      <c r="Q18" s="277">
        <v>7310000</v>
      </c>
      <c r="R18" s="277"/>
      <c r="S18" s="277">
        <v>7310000</v>
      </c>
      <c r="T18" s="277"/>
      <c r="U18" s="277">
        <v>7310000</v>
      </c>
      <c r="V18" s="263"/>
      <c r="X18" s="183"/>
      <c r="Y18" s="183"/>
      <c r="Z18" s="183"/>
      <c r="AA18" s="183"/>
    </row>
    <row r="19" spans="1:27" s="186" customFormat="1" hidden="1" outlineLevel="1">
      <c r="A19" s="353" t="s">
        <v>6</v>
      </c>
      <c r="B19" s="316" t="s">
        <v>32</v>
      </c>
      <c r="C19" s="273">
        <v>19794498</v>
      </c>
      <c r="D19" s="273"/>
      <c r="E19" s="273">
        <v>19794498</v>
      </c>
      <c r="F19" s="274"/>
      <c r="G19" s="274">
        <v>19794498</v>
      </c>
      <c r="H19" s="274"/>
      <c r="I19" s="274">
        <v>19794498</v>
      </c>
      <c r="J19" s="274"/>
      <c r="K19" s="274">
        <v>19794498</v>
      </c>
      <c r="L19" s="277">
        <v>19855862</v>
      </c>
      <c r="M19" s="277"/>
      <c r="N19" s="277">
        <v>19855862</v>
      </c>
      <c r="O19" s="277"/>
      <c r="P19" s="277">
        <v>19855862</v>
      </c>
      <c r="Q19" s="277">
        <v>19917414</v>
      </c>
      <c r="R19" s="277"/>
      <c r="S19" s="277">
        <v>19917414</v>
      </c>
      <c r="T19" s="277"/>
      <c r="U19" s="277">
        <v>19917414</v>
      </c>
      <c r="V19" s="263"/>
      <c r="X19" s="183"/>
      <c r="Y19" s="183"/>
      <c r="Z19" s="183"/>
      <c r="AA19" s="183"/>
    </row>
    <row r="20" spans="1:27" s="186" customFormat="1" hidden="1" outlineLevel="1">
      <c r="A20" s="353" t="s">
        <v>359</v>
      </c>
      <c r="B20" s="315" t="s">
        <v>358</v>
      </c>
      <c r="C20" s="273">
        <v>13151300</v>
      </c>
      <c r="D20" s="273"/>
      <c r="E20" s="273">
        <v>13151300</v>
      </c>
      <c r="F20" s="274"/>
      <c r="G20" s="274">
        <v>13151300</v>
      </c>
      <c r="H20" s="274"/>
      <c r="I20" s="274">
        <v>13151300</v>
      </c>
      <c r="J20" s="274"/>
      <c r="K20" s="274">
        <v>13151300</v>
      </c>
      <c r="L20" s="277">
        <v>13151300</v>
      </c>
      <c r="M20" s="277"/>
      <c r="N20" s="277">
        <v>13151300</v>
      </c>
      <c r="O20" s="277"/>
      <c r="P20" s="277">
        <v>13151300</v>
      </c>
      <c r="Q20" s="277">
        <v>13151300</v>
      </c>
      <c r="R20" s="277"/>
      <c r="S20" s="277">
        <v>13151300</v>
      </c>
      <c r="T20" s="277"/>
      <c r="U20" s="277">
        <v>13151300</v>
      </c>
      <c r="V20" s="263"/>
      <c r="X20" s="183"/>
      <c r="Y20" s="183"/>
      <c r="Z20" s="183"/>
      <c r="AA20" s="183"/>
    </row>
    <row r="21" spans="1:27" s="186" customFormat="1" hidden="1" outlineLevel="1">
      <c r="A21" s="353" t="s">
        <v>56</v>
      </c>
      <c r="B21" s="315" t="s">
        <v>37</v>
      </c>
      <c r="C21" s="273">
        <f>SUM(C22:C24)</f>
        <v>5067000</v>
      </c>
      <c r="D21" s="273">
        <f t="shared" ref="D21:S21" si="20">SUM(D22:D24)</f>
        <v>0</v>
      </c>
      <c r="E21" s="273">
        <f t="shared" si="20"/>
        <v>5067000</v>
      </c>
      <c r="F21" s="274">
        <f t="shared" ref="F21:G21" si="21">SUM(F22:F24)</f>
        <v>0</v>
      </c>
      <c r="G21" s="274">
        <f t="shared" si="21"/>
        <v>5067000</v>
      </c>
      <c r="H21" s="274">
        <f t="shared" ref="H21:I21" si="22">SUM(H22:H24)</f>
        <v>0</v>
      </c>
      <c r="I21" s="274">
        <f t="shared" si="22"/>
        <v>5067000</v>
      </c>
      <c r="J21" s="274">
        <f t="shared" ref="J21:K21" si="23">SUM(J22:J24)</f>
        <v>0</v>
      </c>
      <c r="K21" s="274">
        <f t="shared" si="23"/>
        <v>5067000</v>
      </c>
      <c r="L21" s="273">
        <f t="shared" si="20"/>
        <v>5289000</v>
      </c>
      <c r="M21" s="273">
        <f t="shared" si="20"/>
        <v>0</v>
      </c>
      <c r="N21" s="273">
        <f t="shared" si="20"/>
        <v>5289000</v>
      </c>
      <c r="O21" s="274">
        <f t="shared" ref="O21:P21" si="24">SUM(O22:O24)</f>
        <v>0</v>
      </c>
      <c r="P21" s="274">
        <f t="shared" si="24"/>
        <v>5289000</v>
      </c>
      <c r="Q21" s="273">
        <f t="shared" si="20"/>
        <v>5484000</v>
      </c>
      <c r="R21" s="273">
        <f t="shared" si="20"/>
        <v>0</v>
      </c>
      <c r="S21" s="273">
        <f t="shared" si="20"/>
        <v>5484000</v>
      </c>
      <c r="T21" s="274">
        <f t="shared" ref="T21:U21" si="25">SUM(T22:T24)</f>
        <v>0</v>
      </c>
      <c r="U21" s="274">
        <f t="shared" si="25"/>
        <v>5484000</v>
      </c>
      <c r="V21" s="258"/>
      <c r="X21" s="183"/>
      <c r="Y21" s="183"/>
      <c r="Z21" s="183"/>
      <c r="AA21" s="183"/>
    </row>
    <row r="22" spans="1:27" s="186" customFormat="1" ht="25.5" hidden="1" outlineLevel="1">
      <c r="A22" s="353" t="s">
        <v>348</v>
      </c>
      <c r="B22" s="315" t="s">
        <v>349</v>
      </c>
      <c r="C22" s="273">
        <v>3800000</v>
      </c>
      <c r="D22" s="273"/>
      <c r="E22" s="273">
        <v>3800000</v>
      </c>
      <c r="F22" s="274"/>
      <c r="G22" s="274">
        <v>3800000</v>
      </c>
      <c r="H22" s="274"/>
      <c r="I22" s="274">
        <v>3800000</v>
      </c>
      <c r="J22" s="274"/>
      <c r="K22" s="274">
        <v>3800000</v>
      </c>
      <c r="L22" s="273">
        <v>3966000</v>
      </c>
      <c r="M22" s="273"/>
      <c r="N22" s="273">
        <v>3966000</v>
      </c>
      <c r="O22" s="274"/>
      <c r="P22" s="274">
        <v>3966000</v>
      </c>
      <c r="Q22" s="273">
        <v>4112000</v>
      </c>
      <c r="R22" s="273"/>
      <c r="S22" s="273">
        <v>4112000</v>
      </c>
      <c r="T22" s="274"/>
      <c r="U22" s="274">
        <v>4112000</v>
      </c>
      <c r="V22" s="258"/>
      <c r="X22" s="183"/>
      <c r="Y22" s="183"/>
      <c r="Z22" s="183"/>
      <c r="AA22" s="183"/>
    </row>
    <row r="23" spans="1:27" s="186" customFormat="1" ht="25.5" hidden="1" outlineLevel="1">
      <c r="A23" s="353" t="s">
        <v>361</v>
      </c>
      <c r="B23" s="315" t="s">
        <v>362</v>
      </c>
      <c r="C23" s="273">
        <v>130000</v>
      </c>
      <c r="D23" s="273"/>
      <c r="E23" s="273">
        <v>130000</v>
      </c>
      <c r="F23" s="274"/>
      <c r="G23" s="274">
        <v>130000</v>
      </c>
      <c r="H23" s="274"/>
      <c r="I23" s="274">
        <v>130000</v>
      </c>
      <c r="J23" s="274"/>
      <c r="K23" s="274">
        <v>130000</v>
      </c>
      <c r="L23" s="273">
        <v>136000</v>
      </c>
      <c r="M23" s="273"/>
      <c r="N23" s="273">
        <v>136000</v>
      </c>
      <c r="O23" s="274"/>
      <c r="P23" s="274">
        <v>136000</v>
      </c>
      <c r="Q23" s="273">
        <v>141000</v>
      </c>
      <c r="R23" s="273"/>
      <c r="S23" s="273">
        <v>141000</v>
      </c>
      <c r="T23" s="274"/>
      <c r="U23" s="274">
        <v>141000</v>
      </c>
      <c r="V23" s="258"/>
      <c r="X23" s="183"/>
      <c r="Y23" s="183"/>
      <c r="Z23" s="183"/>
      <c r="AA23" s="183"/>
    </row>
    <row r="24" spans="1:27" s="186" customFormat="1" ht="25.5" hidden="1" outlineLevel="1">
      <c r="A24" s="353" t="s">
        <v>17</v>
      </c>
      <c r="B24" s="315" t="s">
        <v>38</v>
      </c>
      <c r="C24" s="273">
        <v>1137000</v>
      </c>
      <c r="D24" s="273"/>
      <c r="E24" s="273">
        <v>1137000</v>
      </c>
      <c r="F24" s="274"/>
      <c r="G24" s="274">
        <v>1137000</v>
      </c>
      <c r="H24" s="274"/>
      <c r="I24" s="274">
        <v>1137000</v>
      </c>
      <c r="J24" s="274"/>
      <c r="K24" s="274">
        <v>1137000</v>
      </c>
      <c r="L24" s="273">
        <v>1187000</v>
      </c>
      <c r="M24" s="273"/>
      <c r="N24" s="273">
        <v>1187000</v>
      </c>
      <c r="O24" s="274"/>
      <c r="P24" s="274">
        <v>1187000</v>
      </c>
      <c r="Q24" s="273">
        <v>1231000</v>
      </c>
      <c r="R24" s="273"/>
      <c r="S24" s="273">
        <v>1231000</v>
      </c>
      <c r="T24" s="274"/>
      <c r="U24" s="274">
        <v>1231000</v>
      </c>
      <c r="V24" s="258"/>
      <c r="X24" s="183"/>
      <c r="Y24" s="183"/>
      <c r="Z24" s="183"/>
      <c r="AA24" s="183"/>
    </row>
    <row r="25" spans="1:27" s="186" customFormat="1" ht="25.5" hidden="1" outlineLevel="1">
      <c r="A25" s="352" t="s">
        <v>13</v>
      </c>
      <c r="B25" s="315" t="s">
        <v>39</v>
      </c>
      <c r="C25" s="273">
        <f>SUM(C26:C27)</f>
        <v>22617906</v>
      </c>
      <c r="D25" s="273">
        <f t="shared" ref="D25:S25" si="26">SUM(D26:D27)</f>
        <v>0</v>
      </c>
      <c r="E25" s="273">
        <f t="shared" si="26"/>
        <v>22617906</v>
      </c>
      <c r="F25" s="274">
        <f t="shared" ref="F25:G25" si="27">SUM(F26:F27)</f>
        <v>0</v>
      </c>
      <c r="G25" s="274">
        <f t="shared" si="27"/>
        <v>22617906</v>
      </c>
      <c r="H25" s="274">
        <f t="shared" ref="H25:I25" si="28">SUM(H26:H27)</f>
        <v>0</v>
      </c>
      <c r="I25" s="274">
        <f t="shared" si="28"/>
        <v>22617906</v>
      </c>
      <c r="J25" s="274">
        <f t="shared" ref="J25:K25" si="29">SUM(J26:J27)</f>
        <v>0</v>
      </c>
      <c r="K25" s="274">
        <f t="shared" si="29"/>
        <v>22617906</v>
      </c>
      <c r="L25" s="273">
        <f t="shared" si="26"/>
        <v>22424900</v>
      </c>
      <c r="M25" s="273">
        <f t="shared" si="26"/>
        <v>0</v>
      </c>
      <c r="N25" s="273">
        <f t="shared" si="26"/>
        <v>22424900</v>
      </c>
      <c r="O25" s="274">
        <f t="shared" ref="O25:P25" si="30">SUM(O26:O27)</f>
        <v>0</v>
      </c>
      <c r="P25" s="274">
        <f t="shared" si="30"/>
        <v>22424900</v>
      </c>
      <c r="Q25" s="273">
        <f t="shared" si="26"/>
        <v>22424900</v>
      </c>
      <c r="R25" s="273">
        <f t="shared" si="26"/>
        <v>0</v>
      </c>
      <c r="S25" s="273">
        <f t="shared" si="26"/>
        <v>22424900</v>
      </c>
      <c r="T25" s="274">
        <f t="shared" ref="T25:U25" si="31">SUM(T26:T27)</f>
        <v>0</v>
      </c>
      <c r="U25" s="274">
        <f t="shared" si="31"/>
        <v>22424900</v>
      </c>
      <c r="V25" s="258"/>
      <c r="X25" s="183"/>
      <c r="Y25" s="183"/>
      <c r="Z25" s="183"/>
      <c r="AA25" s="183"/>
    </row>
    <row r="26" spans="1:27" ht="51" hidden="1" outlineLevel="1">
      <c r="A26" s="353" t="s">
        <v>60</v>
      </c>
      <c r="B26" s="315" t="s">
        <v>41</v>
      </c>
      <c r="C26" s="273">
        <v>12740606</v>
      </c>
      <c r="D26" s="273"/>
      <c r="E26" s="273">
        <v>12740606</v>
      </c>
      <c r="F26" s="274"/>
      <c r="G26" s="274">
        <v>12740606</v>
      </c>
      <c r="H26" s="274"/>
      <c r="I26" s="274">
        <v>12740606</v>
      </c>
      <c r="J26" s="274"/>
      <c r="K26" s="274">
        <v>12740606</v>
      </c>
      <c r="L26" s="273">
        <v>12547600</v>
      </c>
      <c r="M26" s="273"/>
      <c r="N26" s="273">
        <v>12547600</v>
      </c>
      <c r="O26" s="274"/>
      <c r="P26" s="274">
        <v>12547600</v>
      </c>
      <c r="Q26" s="273">
        <v>12547600</v>
      </c>
      <c r="R26" s="273"/>
      <c r="S26" s="273">
        <v>12547600</v>
      </c>
      <c r="T26" s="274"/>
      <c r="U26" s="274">
        <v>12547600</v>
      </c>
      <c r="V26" s="258"/>
    </row>
    <row r="27" spans="1:27" ht="51" hidden="1" outlineLevel="1">
      <c r="A27" s="354" t="s">
        <v>80</v>
      </c>
      <c r="B27" s="315" t="s">
        <v>77</v>
      </c>
      <c r="C27" s="273">
        <v>9877300</v>
      </c>
      <c r="D27" s="273"/>
      <c r="E27" s="273">
        <v>9877300</v>
      </c>
      <c r="F27" s="274"/>
      <c r="G27" s="274">
        <v>9877300</v>
      </c>
      <c r="H27" s="274"/>
      <c r="I27" s="274">
        <v>9877300</v>
      </c>
      <c r="J27" s="274"/>
      <c r="K27" s="274">
        <v>9877300</v>
      </c>
      <c r="L27" s="280">
        <v>9877300</v>
      </c>
      <c r="M27" s="280"/>
      <c r="N27" s="280">
        <v>9877300</v>
      </c>
      <c r="O27" s="274"/>
      <c r="P27" s="274">
        <v>9877300</v>
      </c>
      <c r="Q27" s="273">
        <v>9877300</v>
      </c>
      <c r="R27" s="280"/>
      <c r="S27" s="273">
        <v>9877300</v>
      </c>
      <c r="T27" s="274"/>
      <c r="U27" s="274">
        <v>9877300</v>
      </c>
      <c r="V27" s="258"/>
    </row>
    <row r="28" spans="1:27" hidden="1" outlineLevel="1">
      <c r="A28" s="353" t="s">
        <v>19</v>
      </c>
      <c r="B28" s="315" t="s">
        <v>43</v>
      </c>
      <c r="C28" s="273">
        <v>388800</v>
      </c>
      <c r="D28" s="273"/>
      <c r="E28" s="273">
        <v>388800</v>
      </c>
      <c r="F28" s="274"/>
      <c r="G28" s="274">
        <v>388800</v>
      </c>
      <c r="H28" s="274"/>
      <c r="I28" s="274">
        <v>388800</v>
      </c>
      <c r="J28" s="274"/>
      <c r="K28" s="274">
        <v>388800</v>
      </c>
      <c r="L28" s="273">
        <v>388800</v>
      </c>
      <c r="M28" s="273"/>
      <c r="N28" s="273">
        <v>388800</v>
      </c>
      <c r="O28" s="274"/>
      <c r="P28" s="274">
        <v>388800</v>
      </c>
      <c r="Q28" s="273">
        <v>388800</v>
      </c>
      <c r="R28" s="273"/>
      <c r="S28" s="273">
        <v>388800</v>
      </c>
      <c r="T28" s="274"/>
      <c r="U28" s="274">
        <v>388800</v>
      </c>
      <c r="V28" s="258"/>
      <c r="W28" s="197"/>
    </row>
    <row r="29" spans="1:27" s="185" customFormat="1" hidden="1" outlineLevel="1">
      <c r="A29" s="353" t="s">
        <v>141</v>
      </c>
      <c r="B29" s="315" t="s">
        <v>46</v>
      </c>
      <c r="C29" s="273">
        <f>C30</f>
        <v>350000</v>
      </c>
      <c r="D29" s="273">
        <f t="shared" ref="D29:U29" si="32">D30</f>
        <v>0</v>
      </c>
      <c r="E29" s="273">
        <f t="shared" si="32"/>
        <v>350000</v>
      </c>
      <c r="F29" s="274">
        <f t="shared" si="32"/>
        <v>0</v>
      </c>
      <c r="G29" s="274">
        <f t="shared" si="32"/>
        <v>350000</v>
      </c>
      <c r="H29" s="274">
        <f t="shared" si="32"/>
        <v>0</v>
      </c>
      <c r="I29" s="274">
        <f t="shared" si="32"/>
        <v>350000</v>
      </c>
      <c r="J29" s="274">
        <f t="shared" si="32"/>
        <v>0</v>
      </c>
      <c r="K29" s="274">
        <f t="shared" si="32"/>
        <v>350000</v>
      </c>
      <c r="L29" s="273">
        <f t="shared" si="32"/>
        <v>350000</v>
      </c>
      <c r="M29" s="273">
        <f t="shared" si="32"/>
        <v>0</v>
      </c>
      <c r="N29" s="273">
        <f t="shared" si="32"/>
        <v>350000</v>
      </c>
      <c r="O29" s="274">
        <f t="shared" si="32"/>
        <v>0</v>
      </c>
      <c r="P29" s="274">
        <f t="shared" si="32"/>
        <v>350000</v>
      </c>
      <c r="Q29" s="273">
        <f t="shared" si="32"/>
        <v>350000</v>
      </c>
      <c r="R29" s="273">
        <f t="shared" si="32"/>
        <v>0</v>
      </c>
      <c r="S29" s="273">
        <f t="shared" si="32"/>
        <v>350000</v>
      </c>
      <c r="T29" s="274">
        <f t="shared" si="32"/>
        <v>0</v>
      </c>
      <c r="U29" s="274">
        <f t="shared" si="32"/>
        <v>350000</v>
      </c>
      <c r="V29" s="258"/>
      <c r="W29" s="186"/>
    </row>
    <row r="30" spans="1:27" s="185" customFormat="1" hidden="1" outlineLevel="1">
      <c r="A30" s="353" t="s">
        <v>67</v>
      </c>
      <c r="B30" s="315" t="s">
        <v>70</v>
      </c>
      <c r="C30" s="273">
        <v>350000</v>
      </c>
      <c r="D30" s="273"/>
      <c r="E30" s="273">
        <v>350000</v>
      </c>
      <c r="F30" s="274"/>
      <c r="G30" s="274">
        <v>350000</v>
      </c>
      <c r="H30" s="274"/>
      <c r="I30" s="274">
        <v>350000</v>
      </c>
      <c r="J30" s="274"/>
      <c r="K30" s="274">
        <v>350000</v>
      </c>
      <c r="L30" s="273">
        <v>350000</v>
      </c>
      <c r="M30" s="273"/>
      <c r="N30" s="273">
        <v>350000</v>
      </c>
      <c r="O30" s="274"/>
      <c r="P30" s="274">
        <v>350000</v>
      </c>
      <c r="Q30" s="273">
        <v>350000</v>
      </c>
      <c r="R30" s="273"/>
      <c r="S30" s="273">
        <v>350000</v>
      </c>
      <c r="T30" s="274"/>
      <c r="U30" s="274">
        <v>350000</v>
      </c>
      <c r="V30" s="258"/>
      <c r="W30" s="186"/>
    </row>
    <row r="31" spans="1:27" s="185" customFormat="1" hidden="1" outlineLevel="1">
      <c r="A31" s="353" t="s">
        <v>20</v>
      </c>
      <c r="B31" s="315" t="s">
        <v>47</v>
      </c>
      <c r="C31" s="273">
        <f>SUM(C32:C33)</f>
        <v>2296900</v>
      </c>
      <c r="D31" s="273">
        <f t="shared" ref="D31:S31" si="33">SUM(D32:D33)</f>
        <v>0</v>
      </c>
      <c r="E31" s="273">
        <f t="shared" si="33"/>
        <v>2296900</v>
      </c>
      <c r="F31" s="274">
        <f t="shared" ref="F31:G31" si="34">SUM(F32:F33)</f>
        <v>0</v>
      </c>
      <c r="G31" s="274">
        <f t="shared" si="34"/>
        <v>2296900</v>
      </c>
      <c r="H31" s="274">
        <f t="shared" ref="H31:I31" si="35">SUM(H32:H33)</f>
        <v>0</v>
      </c>
      <c r="I31" s="274">
        <f t="shared" si="35"/>
        <v>2296900</v>
      </c>
      <c r="J31" s="274">
        <f t="shared" ref="J31:K31" si="36">SUM(J32:J33)</f>
        <v>0</v>
      </c>
      <c r="K31" s="274">
        <f t="shared" si="36"/>
        <v>2296900</v>
      </c>
      <c r="L31" s="273">
        <f t="shared" si="33"/>
        <v>2164000</v>
      </c>
      <c r="M31" s="273">
        <f t="shared" si="33"/>
        <v>0</v>
      </c>
      <c r="N31" s="273">
        <f t="shared" si="33"/>
        <v>2164000</v>
      </c>
      <c r="O31" s="274">
        <f t="shared" ref="O31:P31" si="37">SUM(O32:O33)</f>
        <v>0</v>
      </c>
      <c r="P31" s="274">
        <f t="shared" si="37"/>
        <v>2164000</v>
      </c>
      <c r="Q31" s="273">
        <f t="shared" si="33"/>
        <v>1577000</v>
      </c>
      <c r="R31" s="273">
        <f t="shared" si="33"/>
        <v>0</v>
      </c>
      <c r="S31" s="273">
        <f t="shared" si="33"/>
        <v>1577000</v>
      </c>
      <c r="T31" s="274">
        <f t="shared" ref="T31:U31" si="38">SUM(T32:T33)</f>
        <v>0</v>
      </c>
      <c r="U31" s="274">
        <f t="shared" si="38"/>
        <v>1577000</v>
      </c>
      <c r="V31" s="258"/>
      <c r="W31" s="186"/>
    </row>
    <row r="32" spans="1:27" s="185" customFormat="1" ht="51" hidden="1" outlineLevel="1">
      <c r="A32" s="353" t="s">
        <v>339</v>
      </c>
      <c r="B32" s="315" t="s">
        <v>340</v>
      </c>
      <c r="C32" s="273">
        <v>996900</v>
      </c>
      <c r="D32" s="273"/>
      <c r="E32" s="273">
        <v>996900</v>
      </c>
      <c r="F32" s="274"/>
      <c r="G32" s="274">
        <v>996900</v>
      </c>
      <c r="H32" s="274"/>
      <c r="I32" s="274">
        <v>996900</v>
      </c>
      <c r="J32" s="274"/>
      <c r="K32" s="274">
        <v>996900</v>
      </c>
      <c r="L32" s="273">
        <v>864000</v>
      </c>
      <c r="M32" s="273"/>
      <c r="N32" s="273">
        <v>864000</v>
      </c>
      <c r="O32" s="274"/>
      <c r="P32" s="274">
        <v>864000</v>
      </c>
      <c r="Q32" s="273">
        <v>277000</v>
      </c>
      <c r="R32" s="273"/>
      <c r="S32" s="273">
        <v>277000</v>
      </c>
      <c r="T32" s="274"/>
      <c r="U32" s="274">
        <v>277000</v>
      </c>
      <c r="V32" s="258"/>
      <c r="W32" s="196"/>
    </row>
    <row r="33" spans="1:27" s="185" customFormat="1" ht="25.5" hidden="1" outlineLevel="1">
      <c r="A33" s="353" t="s">
        <v>79</v>
      </c>
      <c r="B33" s="315" t="s">
        <v>55</v>
      </c>
      <c r="C33" s="273">
        <v>1300000</v>
      </c>
      <c r="D33" s="273"/>
      <c r="E33" s="273">
        <v>1300000</v>
      </c>
      <c r="F33" s="274"/>
      <c r="G33" s="274">
        <v>1300000</v>
      </c>
      <c r="H33" s="274"/>
      <c r="I33" s="274">
        <v>1300000</v>
      </c>
      <c r="J33" s="274"/>
      <c r="K33" s="274">
        <v>1300000</v>
      </c>
      <c r="L33" s="273">
        <v>1300000</v>
      </c>
      <c r="M33" s="273"/>
      <c r="N33" s="273">
        <v>1300000</v>
      </c>
      <c r="O33" s="274"/>
      <c r="P33" s="274">
        <v>1300000</v>
      </c>
      <c r="Q33" s="273">
        <v>1300000</v>
      </c>
      <c r="R33" s="273"/>
      <c r="S33" s="273">
        <v>1300000</v>
      </c>
      <c r="T33" s="274"/>
      <c r="U33" s="274">
        <v>1300000</v>
      </c>
      <c r="V33" s="258"/>
      <c r="W33" s="196"/>
    </row>
    <row r="34" spans="1:27" s="185" customFormat="1" hidden="1" outlineLevel="1">
      <c r="A34" s="353" t="s">
        <v>15</v>
      </c>
      <c r="B34" s="315" t="s">
        <v>350</v>
      </c>
      <c r="C34" s="273">
        <v>2000000</v>
      </c>
      <c r="D34" s="273"/>
      <c r="E34" s="273">
        <v>2000000</v>
      </c>
      <c r="F34" s="274"/>
      <c r="G34" s="274">
        <v>2000000</v>
      </c>
      <c r="H34" s="274"/>
      <c r="I34" s="274">
        <v>2000000</v>
      </c>
      <c r="J34" s="274"/>
      <c r="K34" s="274">
        <v>2000000</v>
      </c>
      <c r="L34" s="273">
        <v>2000000</v>
      </c>
      <c r="M34" s="273"/>
      <c r="N34" s="273">
        <v>2000000</v>
      </c>
      <c r="O34" s="274"/>
      <c r="P34" s="274">
        <v>2000000</v>
      </c>
      <c r="Q34" s="273">
        <v>2000000</v>
      </c>
      <c r="R34" s="273"/>
      <c r="S34" s="273">
        <v>2000000</v>
      </c>
      <c r="T34" s="274"/>
      <c r="U34" s="274">
        <v>2000000</v>
      </c>
      <c r="V34" s="258"/>
      <c r="W34" s="186"/>
    </row>
    <row r="35" spans="1:27" s="185" customFormat="1" hidden="1" outlineLevel="1">
      <c r="A35" s="353" t="s">
        <v>351</v>
      </c>
      <c r="B35" s="315" t="s">
        <v>352</v>
      </c>
      <c r="C35" s="273">
        <v>0</v>
      </c>
      <c r="D35" s="273"/>
      <c r="E35" s="273">
        <v>0</v>
      </c>
      <c r="F35" s="274"/>
      <c r="G35" s="274">
        <v>0</v>
      </c>
      <c r="H35" s="274"/>
      <c r="I35" s="274">
        <v>0</v>
      </c>
      <c r="J35" s="274"/>
      <c r="K35" s="274">
        <v>0</v>
      </c>
      <c r="L35" s="273">
        <v>0</v>
      </c>
      <c r="M35" s="273"/>
      <c r="N35" s="273">
        <v>0</v>
      </c>
      <c r="O35" s="274"/>
      <c r="P35" s="274">
        <v>0</v>
      </c>
      <c r="Q35" s="273">
        <v>0</v>
      </c>
      <c r="R35" s="273"/>
      <c r="S35" s="273">
        <v>0</v>
      </c>
      <c r="T35" s="274"/>
      <c r="U35" s="274">
        <v>0</v>
      </c>
      <c r="V35" s="258"/>
      <c r="W35" s="186"/>
    </row>
    <row r="36" spans="1:27" s="185" customFormat="1" ht="21" collapsed="1">
      <c r="A36" s="351" t="s">
        <v>270</v>
      </c>
      <c r="B36" s="317" t="s">
        <v>271</v>
      </c>
      <c r="C36" s="282">
        <f t="shared" ref="C36:S36" si="39">C37+C102</f>
        <v>1390205085.8700001</v>
      </c>
      <c r="D36" s="282">
        <f t="shared" si="39"/>
        <v>50079151.469999999</v>
      </c>
      <c r="E36" s="282">
        <f t="shared" si="39"/>
        <v>1440284237.3399999</v>
      </c>
      <c r="F36" s="282">
        <f t="shared" si="39"/>
        <v>48661314.099999994</v>
      </c>
      <c r="G36" s="282">
        <f t="shared" si="39"/>
        <v>1488945551.4399998</v>
      </c>
      <c r="H36" s="282">
        <f t="shared" ref="H36:I36" si="40">H37+H102</f>
        <v>34588350.399999999</v>
      </c>
      <c r="I36" s="282">
        <f t="shared" si="40"/>
        <v>1523903036.8399999</v>
      </c>
      <c r="J36" s="282">
        <f t="shared" ref="J36:K36" si="41">J37+J102</f>
        <v>23277876.919999998</v>
      </c>
      <c r="K36" s="282">
        <f t="shared" si="41"/>
        <v>1547180913.76</v>
      </c>
      <c r="L36" s="282">
        <f t="shared" si="39"/>
        <v>1240137787.5599999</v>
      </c>
      <c r="M36" s="282">
        <f t="shared" si="39"/>
        <v>12606396.420000002</v>
      </c>
      <c r="N36" s="282">
        <f t="shared" si="39"/>
        <v>1252744183.9799998</v>
      </c>
      <c r="O36" s="282">
        <f t="shared" ref="O36:P36" si="42">O37+O102</f>
        <v>3822000</v>
      </c>
      <c r="P36" s="282">
        <f t="shared" si="42"/>
        <v>1256566183.9799998</v>
      </c>
      <c r="Q36" s="282">
        <f t="shared" si="39"/>
        <v>1245095207.3999999</v>
      </c>
      <c r="R36" s="282">
        <f t="shared" si="39"/>
        <v>-4297177.2600000016</v>
      </c>
      <c r="S36" s="282">
        <f t="shared" si="39"/>
        <v>1240798030.1399999</v>
      </c>
      <c r="T36" s="282">
        <f t="shared" ref="T36:U36" si="43">T37+T102</f>
        <v>-19660112.960000001</v>
      </c>
      <c r="U36" s="282">
        <f t="shared" si="43"/>
        <v>1221137917.1800001</v>
      </c>
      <c r="V36" s="264"/>
      <c r="W36" s="186"/>
      <c r="Y36" s="256"/>
    </row>
    <row r="37" spans="1:27" s="185" customFormat="1" ht="25.5">
      <c r="A37" s="352" t="s">
        <v>65</v>
      </c>
      <c r="B37" s="318" t="s">
        <v>57</v>
      </c>
      <c r="C37" s="284">
        <f t="shared" ref="C37:S37" si="44">C38+C40+C70+C88</f>
        <v>1381125244.2600002</v>
      </c>
      <c r="D37" s="284">
        <f t="shared" si="44"/>
        <v>50079151.469999999</v>
      </c>
      <c r="E37" s="284">
        <f t="shared" si="44"/>
        <v>1431204395.73</v>
      </c>
      <c r="F37" s="327">
        <f t="shared" si="44"/>
        <v>48661314.099999994</v>
      </c>
      <c r="G37" s="327">
        <f t="shared" si="44"/>
        <v>1479865709.8299999</v>
      </c>
      <c r="H37" s="327">
        <f t="shared" ref="H37:I37" si="45">H38+H40+H70+H88</f>
        <v>34588350.399999999</v>
      </c>
      <c r="I37" s="327">
        <f t="shared" si="45"/>
        <v>1514454060.23</v>
      </c>
      <c r="J37" s="327">
        <f t="shared" ref="J37:K37" si="46">J38+J40+J70+J88</f>
        <v>23893754.219999999</v>
      </c>
      <c r="K37" s="327">
        <f t="shared" si="46"/>
        <v>1538347814.45</v>
      </c>
      <c r="L37" s="284">
        <f t="shared" si="44"/>
        <v>1240137787.5599999</v>
      </c>
      <c r="M37" s="284">
        <f t="shared" si="44"/>
        <v>12606396.420000002</v>
      </c>
      <c r="N37" s="284">
        <f t="shared" si="44"/>
        <v>1252744183.9799998</v>
      </c>
      <c r="O37" s="327">
        <f t="shared" ref="O37:P37" si="47">O38+O40+O70+O88</f>
        <v>3822000</v>
      </c>
      <c r="P37" s="327">
        <f t="shared" si="47"/>
        <v>1256566183.9799998</v>
      </c>
      <c r="Q37" s="284">
        <f t="shared" si="44"/>
        <v>1245095207.3999999</v>
      </c>
      <c r="R37" s="284">
        <f t="shared" si="44"/>
        <v>-4297177.2600000016</v>
      </c>
      <c r="S37" s="284">
        <f t="shared" si="44"/>
        <v>1240798030.1399999</v>
      </c>
      <c r="T37" s="327">
        <f t="shared" ref="T37:U37" si="48">T38+T40+T70+T88</f>
        <v>-19660112.960000001</v>
      </c>
      <c r="U37" s="327">
        <f t="shared" si="48"/>
        <v>1221137917.1800001</v>
      </c>
      <c r="V37" s="265"/>
      <c r="W37" s="186"/>
      <c r="Y37" s="256"/>
      <c r="Z37" s="256"/>
      <c r="AA37" s="256"/>
    </row>
    <row r="38" spans="1:27" s="291" customFormat="1" ht="21">
      <c r="A38" s="355" t="s">
        <v>75</v>
      </c>
      <c r="B38" s="317" t="s">
        <v>134</v>
      </c>
      <c r="C38" s="269">
        <f>SUM(C39)</f>
        <v>41122395.399999999</v>
      </c>
      <c r="D38" s="269">
        <f t="shared" ref="D38:U38" si="49">SUM(D39)</f>
        <v>0</v>
      </c>
      <c r="E38" s="269">
        <f t="shared" si="49"/>
        <v>41122395.399999999</v>
      </c>
      <c r="F38" s="270">
        <f t="shared" si="49"/>
        <v>0</v>
      </c>
      <c r="G38" s="270">
        <f t="shared" si="49"/>
        <v>41122395.399999999</v>
      </c>
      <c r="H38" s="270">
        <f t="shared" si="49"/>
        <v>0</v>
      </c>
      <c r="I38" s="270">
        <f t="shared" si="49"/>
        <v>41122395.399999999</v>
      </c>
      <c r="J38" s="270">
        <f t="shared" si="49"/>
        <v>0</v>
      </c>
      <c r="K38" s="270">
        <f t="shared" si="49"/>
        <v>41122395.399999999</v>
      </c>
      <c r="L38" s="269">
        <f t="shared" si="49"/>
        <v>18316568</v>
      </c>
      <c r="M38" s="269">
        <f t="shared" si="49"/>
        <v>0</v>
      </c>
      <c r="N38" s="269">
        <f t="shared" si="49"/>
        <v>18316568</v>
      </c>
      <c r="O38" s="270">
        <f t="shared" si="49"/>
        <v>0</v>
      </c>
      <c r="P38" s="270">
        <f t="shared" si="49"/>
        <v>18316568</v>
      </c>
      <c r="Q38" s="269">
        <f t="shared" si="49"/>
        <v>0</v>
      </c>
      <c r="R38" s="269">
        <f t="shared" si="49"/>
        <v>0</v>
      </c>
      <c r="S38" s="269">
        <f t="shared" si="49"/>
        <v>0</v>
      </c>
      <c r="T38" s="270">
        <f t="shared" si="49"/>
        <v>0</v>
      </c>
      <c r="U38" s="270">
        <f t="shared" si="49"/>
        <v>0</v>
      </c>
      <c r="V38" s="261"/>
    </row>
    <row r="39" spans="1:27" s="186" customFormat="1" ht="25.5">
      <c r="A39" s="353" t="s">
        <v>448</v>
      </c>
      <c r="B39" s="318" t="s">
        <v>366</v>
      </c>
      <c r="C39" s="273">
        <v>41122395.399999999</v>
      </c>
      <c r="D39" s="273"/>
      <c r="E39" s="273">
        <f>C39+D39</f>
        <v>41122395.399999999</v>
      </c>
      <c r="F39" s="274"/>
      <c r="G39" s="274">
        <f>E39+F39</f>
        <v>41122395.399999999</v>
      </c>
      <c r="H39" s="274"/>
      <c r="I39" s="274">
        <f>G39+H39</f>
        <v>41122395.399999999</v>
      </c>
      <c r="J39" s="274"/>
      <c r="K39" s="274">
        <f>I39+J39</f>
        <v>41122395.399999999</v>
      </c>
      <c r="L39" s="274">
        <v>18316568</v>
      </c>
      <c r="M39" s="274"/>
      <c r="N39" s="274">
        <f>L39+M39</f>
        <v>18316568</v>
      </c>
      <c r="O39" s="274"/>
      <c r="P39" s="274">
        <f>N39+O39</f>
        <v>18316568</v>
      </c>
      <c r="Q39" s="274">
        <v>0</v>
      </c>
      <c r="R39" s="274"/>
      <c r="S39" s="274">
        <f>Q39+R39</f>
        <v>0</v>
      </c>
      <c r="T39" s="274"/>
      <c r="U39" s="274">
        <f>S39+T39</f>
        <v>0</v>
      </c>
      <c r="V39" s="262"/>
    </row>
    <row r="40" spans="1:27" s="291" customFormat="1" ht="21">
      <c r="A40" s="355" t="s">
        <v>71</v>
      </c>
      <c r="B40" s="317" t="s">
        <v>135</v>
      </c>
      <c r="C40" s="269">
        <f t="shared" ref="C40:S40" si="50">SUM(C41:C59)</f>
        <v>380400647.46000004</v>
      </c>
      <c r="D40" s="312">
        <f t="shared" si="50"/>
        <v>20943979.240000002</v>
      </c>
      <c r="E40" s="269">
        <f>SUM(E41:E61)</f>
        <v>401344626.69999999</v>
      </c>
      <c r="F40" s="269">
        <f t="shared" ref="F40" si="51">SUM(F41:F61)</f>
        <v>17001227.41</v>
      </c>
      <c r="G40" s="269">
        <f>SUM(G41:G67)</f>
        <v>418345854.11000001</v>
      </c>
      <c r="H40" s="269">
        <f>SUM(H41:H67)</f>
        <v>27346770.399999999</v>
      </c>
      <c r="I40" s="269">
        <f>SUM(I41:I69)</f>
        <v>445692624.50999999</v>
      </c>
      <c r="J40" s="270">
        <f t="shared" ref="J40:K40" si="52">SUM(J41:J69)</f>
        <v>4524564.22</v>
      </c>
      <c r="K40" s="270">
        <f t="shared" si="52"/>
        <v>450217188.73000002</v>
      </c>
      <c r="L40" s="269">
        <f t="shared" si="50"/>
        <v>358855491.71000004</v>
      </c>
      <c r="M40" s="312">
        <f t="shared" si="50"/>
        <v>19190363.220000003</v>
      </c>
      <c r="N40" s="269">
        <f>SUM(N41:N65)</f>
        <v>378045854.93000001</v>
      </c>
      <c r="O40" s="270">
        <f t="shared" ref="O40:P40" si="53">SUM(O41:O65)</f>
        <v>3822000</v>
      </c>
      <c r="P40" s="270">
        <f t="shared" si="53"/>
        <v>381867854.93000001</v>
      </c>
      <c r="Q40" s="269">
        <f t="shared" si="50"/>
        <v>357148443.24000001</v>
      </c>
      <c r="R40" s="269">
        <f t="shared" si="50"/>
        <v>1601457.44</v>
      </c>
      <c r="S40" s="269">
        <f t="shared" si="50"/>
        <v>358749900.68000001</v>
      </c>
      <c r="T40" s="270">
        <f t="shared" ref="T40:U40" si="54">SUM(T41:T59)</f>
        <v>0</v>
      </c>
      <c r="U40" s="270">
        <f t="shared" si="54"/>
        <v>358749900.68000001</v>
      </c>
      <c r="V40" s="261"/>
    </row>
    <row r="41" spans="1:27" s="186" customFormat="1" ht="51">
      <c r="A41" s="353" t="s">
        <v>444</v>
      </c>
      <c r="B41" s="318" t="s">
        <v>367</v>
      </c>
      <c r="C41" s="273">
        <v>47022948</v>
      </c>
      <c r="D41" s="273"/>
      <c r="E41" s="273">
        <f>C41+D41</f>
        <v>47022948</v>
      </c>
      <c r="F41" s="274"/>
      <c r="G41" s="274">
        <f>E41+F41</f>
        <v>47022948</v>
      </c>
      <c r="H41" s="274">
        <v>6275782.7999999998</v>
      </c>
      <c r="I41" s="274">
        <f>G41+H41</f>
        <v>53298730.799999997</v>
      </c>
      <c r="J41" s="274"/>
      <c r="K41" s="274">
        <f>I41+J41</f>
        <v>53298730.799999997</v>
      </c>
      <c r="L41" s="274">
        <v>15674316</v>
      </c>
      <c r="M41" s="274"/>
      <c r="N41" s="274">
        <f>L41+M41</f>
        <v>15674316</v>
      </c>
      <c r="O41" s="274"/>
      <c r="P41" s="274">
        <f>N41+O41</f>
        <v>15674316</v>
      </c>
      <c r="Q41" s="274">
        <v>0</v>
      </c>
      <c r="R41" s="274"/>
      <c r="S41" s="274">
        <f>Q41+R41</f>
        <v>0</v>
      </c>
      <c r="T41" s="274"/>
      <c r="U41" s="274">
        <f>S41+T41</f>
        <v>0</v>
      </c>
      <c r="V41" s="262"/>
    </row>
    <row r="42" spans="1:27" s="186" customFormat="1" ht="50.25" customHeight="1">
      <c r="A42" s="353" t="s">
        <v>445</v>
      </c>
      <c r="B42" s="318" t="s">
        <v>368</v>
      </c>
      <c r="C42" s="273">
        <v>911669.4</v>
      </c>
      <c r="D42" s="273"/>
      <c r="E42" s="273">
        <f t="shared" ref="E42:E59" si="55">C42+D42</f>
        <v>911669.4</v>
      </c>
      <c r="F42" s="274"/>
      <c r="G42" s="274">
        <f t="shared" ref="G42:G63" si="56">E42+F42</f>
        <v>911669.4</v>
      </c>
      <c r="H42" s="274">
        <v>121673.34</v>
      </c>
      <c r="I42" s="274">
        <f t="shared" ref="I42:I67" si="57">G42+H42</f>
        <v>1033342.74</v>
      </c>
      <c r="J42" s="274"/>
      <c r="K42" s="274">
        <f t="shared" ref="K42:K69" si="58">I42+J42</f>
        <v>1033342.74</v>
      </c>
      <c r="L42" s="274">
        <v>303889.8</v>
      </c>
      <c r="M42" s="274"/>
      <c r="N42" s="274">
        <f t="shared" ref="N42:N59" si="59">L42+M42</f>
        <v>303889.8</v>
      </c>
      <c r="O42" s="274"/>
      <c r="P42" s="274">
        <f t="shared" ref="P42" si="60">N42+O42</f>
        <v>303889.8</v>
      </c>
      <c r="Q42" s="274">
        <v>0</v>
      </c>
      <c r="R42" s="274"/>
      <c r="S42" s="274">
        <f t="shared" ref="S42:S59" si="61">Q42+R42</f>
        <v>0</v>
      </c>
      <c r="T42" s="274"/>
      <c r="U42" s="274">
        <f t="shared" ref="U42:U44" si="62">S42+T42</f>
        <v>0</v>
      </c>
      <c r="V42" s="262"/>
    </row>
    <row r="43" spans="1:27" s="186" customFormat="1" ht="30" customHeight="1">
      <c r="A43" s="353" t="s">
        <v>481</v>
      </c>
      <c r="B43" s="318" t="s">
        <v>480</v>
      </c>
      <c r="C43" s="273"/>
      <c r="D43" s="273"/>
      <c r="E43" s="273"/>
      <c r="F43" s="274"/>
      <c r="G43" s="274"/>
      <c r="H43" s="274">
        <v>13298.4</v>
      </c>
      <c r="I43" s="274">
        <f t="shared" si="57"/>
        <v>13298.4</v>
      </c>
      <c r="J43" s="274"/>
      <c r="K43" s="274">
        <f t="shared" si="58"/>
        <v>13298.4</v>
      </c>
      <c r="L43" s="274"/>
      <c r="M43" s="274"/>
      <c r="N43" s="274"/>
      <c r="O43" s="274"/>
      <c r="P43" s="274"/>
      <c r="Q43" s="274"/>
      <c r="R43" s="274"/>
      <c r="S43" s="274"/>
      <c r="T43" s="274"/>
      <c r="U43" s="274"/>
      <c r="V43" s="262"/>
    </row>
    <row r="44" spans="1:27" s="186" customFormat="1" ht="42" customHeight="1">
      <c r="A44" s="353" t="s">
        <v>447</v>
      </c>
      <c r="B44" s="319" t="s">
        <v>370</v>
      </c>
      <c r="C44" s="273">
        <v>17871298.719999999</v>
      </c>
      <c r="D44" s="273">
        <v>1228051.8600000001</v>
      </c>
      <c r="E44" s="273">
        <f t="shared" si="55"/>
        <v>19099350.579999998</v>
      </c>
      <c r="F44" s="274"/>
      <c r="G44" s="274">
        <f t="shared" si="56"/>
        <v>19099350.579999998</v>
      </c>
      <c r="H44" s="274"/>
      <c r="I44" s="274">
        <f t="shared" si="57"/>
        <v>19099350.579999998</v>
      </c>
      <c r="J44" s="274"/>
      <c r="K44" s="274">
        <f t="shared" si="58"/>
        <v>19099350.579999998</v>
      </c>
      <c r="L44" s="274">
        <v>17303503.890000001</v>
      </c>
      <c r="M44" s="274">
        <v>1189900.6200000001</v>
      </c>
      <c r="N44" s="274">
        <f t="shared" si="59"/>
        <v>18493404.510000002</v>
      </c>
      <c r="O44" s="274"/>
      <c r="P44" s="274">
        <f t="shared" ref="P44" si="63">N44+O44</f>
        <v>18493404.510000002</v>
      </c>
      <c r="Q44" s="274">
        <v>16628801.560000001</v>
      </c>
      <c r="R44" s="274">
        <v>1201636.32</v>
      </c>
      <c r="S44" s="274">
        <f t="shared" si="61"/>
        <v>17830437.879999999</v>
      </c>
      <c r="T44" s="274"/>
      <c r="U44" s="274">
        <f t="shared" si="62"/>
        <v>17830437.879999999</v>
      </c>
      <c r="V44" s="262"/>
    </row>
    <row r="45" spans="1:27" s="186" customFormat="1" ht="26.45" customHeight="1">
      <c r="A45" s="354" t="s">
        <v>457</v>
      </c>
      <c r="B45" s="319" t="s">
        <v>465</v>
      </c>
      <c r="C45" s="273"/>
      <c r="D45" s="273"/>
      <c r="E45" s="273"/>
      <c r="F45" s="328">
        <v>1250000</v>
      </c>
      <c r="G45" s="274">
        <f t="shared" si="56"/>
        <v>1250000</v>
      </c>
      <c r="H45" s="328"/>
      <c r="I45" s="274">
        <f t="shared" si="57"/>
        <v>1250000</v>
      </c>
      <c r="J45" s="328"/>
      <c r="K45" s="274">
        <f t="shared" si="58"/>
        <v>1250000</v>
      </c>
      <c r="L45" s="274"/>
      <c r="M45" s="274"/>
      <c r="N45" s="274"/>
      <c r="O45" s="274"/>
      <c r="P45" s="274"/>
      <c r="Q45" s="274"/>
      <c r="R45" s="274"/>
      <c r="S45" s="274"/>
      <c r="T45" s="274"/>
      <c r="U45" s="274"/>
      <c r="V45" s="262"/>
    </row>
    <row r="46" spans="1:27" s="186" customFormat="1" ht="17.45" customHeight="1">
      <c r="A46" s="354" t="s">
        <v>456</v>
      </c>
      <c r="B46" s="319" t="s">
        <v>466</v>
      </c>
      <c r="C46" s="273"/>
      <c r="D46" s="273"/>
      <c r="E46" s="273"/>
      <c r="F46" s="328">
        <v>8885022.6600000001</v>
      </c>
      <c r="G46" s="274">
        <f t="shared" si="56"/>
        <v>8885022.6600000001</v>
      </c>
      <c r="H46" s="344">
        <v>6160282.3600000003</v>
      </c>
      <c r="I46" s="274">
        <f t="shared" si="57"/>
        <v>15045305.02</v>
      </c>
      <c r="J46" s="344">
        <v>-829268.78</v>
      </c>
      <c r="K46" s="274">
        <f t="shared" si="58"/>
        <v>14216036.24</v>
      </c>
      <c r="L46" s="274"/>
      <c r="M46" s="274"/>
      <c r="N46" s="274"/>
      <c r="O46" s="274"/>
      <c r="P46" s="274"/>
      <c r="Q46" s="274"/>
      <c r="R46" s="274"/>
      <c r="S46" s="274"/>
      <c r="T46" s="274"/>
      <c r="U46" s="274"/>
      <c r="V46" s="262"/>
    </row>
    <row r="47" spans="1:27" s="186" customFormat="1" ht="56.45" customHeight="1">
      <c r="A47" s="354" t="s">
        <v>454</v>
      </c>
      <c r="B47" s="319" t="s">
        <v>453</v>
      </c>
      <c r="C47" s="273"/>
      <c r="D47" s="273">
        <v>16497532.48</v>
      </c>
      <c r="E47" s="273">
        <f t="shared" si="55"/>
        <v>16497532.48</v>
      </c>
      <c r="F47" s="274"/>
      <c r="G47" s="274">
        <f t="shared" si="56"/>
        <v>16497532.48</v>
      </c>
      <c r="H47" s="274"/>
      <c r="I47" s="274">
        <f t="shared" si="57"/>
        <v>16497532.48</v>
      </c>
      <c r="J47" s="274"/>
      <c r="K47" s="274">
        <f t="shared" si="58"/>
        <v>16497532.48</v>
      </c>
      <c r="L47" s="274"/>
      <c r="M47" s="274">
        <v>18049880.109999999</v>
      </c>
      <c r="N47" s="274">
        <f t="shared" si="59"/>
        <v>18049880.109999999</v>
      </c>
      <c r="O47" s="274"/>
      <c r="P47" s="274">
        <f t="shared" ref="P47" si="64">N47+O47</f>
        <v>18049880.109999999</v>
      </c>
      <c r="Q47" s="274"/>
      <c r="R47" s="274"/>
      <c r="S47" s="274"/>
      <c r="T47" s="274"/>
      <c r="U47" s="274"/>
      <c r="V47" s="262"/>
    </row>
    <row r="48" spans="1:27" s="186" customFormat="1" ht="28.15" customHeight="1">
      <c r="A48" s="353" t="s">
        <v>458</v>
      </c>
      <c r="B48" s="319" t="s">
        <v>467</v>
      </c>
      <c r="C48" s="273"/>
      <c r="D48" s="273"/>
      <c r="E48" s="273"/>
      <c r="F48" s="329">
        <v>2950809.67</v>
      </c>
      <c r="G48" s="274">
        <f t="shared" si="56"/>
        <v>2950809.67</v>
      </c>
      <c r="H48" s="329"/>
      <c r="I48" s="274">
        <f t="shared" si="57"/>
        <v>2950809.67</v>
      </c>
      <c r="J48" s="329"/>
      <c r="K48" s="274">
        <f t="shared" si="58"/>
        <v>2950809.67</v>
      </c>
      <c r="L48" s="274"/>
      <c r="M48" s="274"/>
      <c r="N48" s="274"/>
      <c r="O48" s="274"/>
      <c r="P48" s="274"/>
      <c r="Q48" s="274"/>
      <c r="R48" s="274"/>
      <c r="S48" s="274"/>
      <c r="T48" s="274"/>
      <c r="U48" s="274"/>
      <c r="V48" s="262"/>
    </row>
    <row r="49" spans="1:22" s="186" customFormat="1" ht="15.6" customHeight="1">
      <c r="A49" s="353" t="s">
        <v>459</v>
      </c>
      <c r="B49" s="319" t="s">
        <v>467</v>
      </c>
      <c r="C49" s="273"/>
      <c r="D49" s="273"/>
      <c r="E49" s="273"/>
      <c r="F49" s="329">
        <v>2018422.76</v>
      </c>
      <c r="G49" s="274">
        <f t="shared" si="56"/>
        <v>2018422.76</v>
      </c>
      <c r="H49" s="329"/>
      <c r="I49" s="274">
        <f t="shared" si="57"/>
        <v>2018422.76</v>
      </c>
      <c r="J49" s="329"/>
      <c r="K49" s="274">
        <f t="shared" si="58"/>
        <v>2018422.76</v>
      </c>
      <c r="L49" s="274"/>
      <c r="M49" s="274"/>
      <c r="N49" s="274"/>
      <c r="O49" s="274"/>
      <c r="P49" s="274"/>
      <c r="Q49" s="274"/>
      <c r="R49" s="274"/>
      <c r="S49" s="274"/>
      <c r="T49" s="274"/>
      <c r="U49" s="274"/>
      <c r="V49" s="262"/>
    </row>
    <row r="50" spans="1:22" s="186" customFormat="1" ht="22.5">
      <c r="A50" s="353" t="s">
        <v>416</v>
      </c>
      <c r="B50" s="319" t="s">
        <v>415</v>
      </c>
      <c r="C50" s="273"/>
      <c r="D50" s="273">
        <v>7050000</v>
      </c>
      <c r="E50" s="273">
        <f t="shared" si="55"/>
        <v>7050000</v>
      </c>
      <c r="F50" s="274"/>
      <c r="G50" s="274">
        <f t="shared" si="56"/>
        <v>7050000</v>
      </c>
      <c r="H50" s="274"/>
      <c r="I50" s="274">
        <f t="shared" si="57"/>
        <v>7050000</v>
      </c>
      <c r="J50" s="274"/>
      <c r="K50" s="274">
        <f t="shared" si="58"/>
        <v>7050000</v>
      </c>
      <c r="L50" s="274"/>
      <c r="M50" s="274"/>
      <c r="N50" s="274"/>
      <c r="O50" s="274"/>
      <c r="P50" s="274"/>
      <c r="Q50" s="274"/>
      <c r="R50" s="274"/>
      <c r="S50" s="274"/>
      <c r="T50" s="274"/>
      <c r="U50" s="274"/>
      <c r="V50" s="262"/>
    </row>
    <row r="51" spans="1:22" s="186" customFormat="1" ht="49.5" customHeight="1">
      <c r="A51" s="353" t="s">
        <v>446</v>
      </c>
      <c r="B51" s="319" t="s">
        <v>379</v>
      </c>
      <c r="C51" s="273">
        <v>448772.27</v>
      </c>
      <c r="D51" s="273">
        <v>-49170.15</v>
      </c>
      <c r="E51" s="273">
        <f t="shared" ref="E51" si="65">C51+D51</f>
        <v>399602.12</v>
      </c>
      <c r="F51" s="274"/>
      <c r="G51" s="274">
        <f t="shared" si="56"/>
        <v>399602.12</v>
      </c>
      <c r="H51" s="274"/>
      <c r="I51" s="274">
        <f t="shared" si="57"/>
        <v>399602.12</v>
      </c>
      <c r="J51" s="274"/>
      <c r="K51" s="274">
        <f t="shared" si="58"/>
        <v>399602.12</v>
      </c>
      <c r="L51" s="274">
        <v>448772.27</v>
      </c>
      <c r="M51" s="274">
        <v>-49170.15</v>
      </c>
      <c r="N51" s="274">
        <f t="shared" ref="N51" si="66">L51+M51</f>
        <v>399602.12</v>
      </c>
      <c r="O51" s="274"/>
      <c r="P51" s="274">
        <f t="shared" ref="P51:P57" si="67">N51+O51</f>
        <v>399602.12</v>
      </c>
      <c r="Q51" s="274">
        <v>0</v>
      </c>
      <c r="R51" s="274">
        <v>400068.48</v>
      </c>
      <c r="S51" s="274">
        <f t="shared" ref="S51" si="68">Q51+R51</f>
        <v>400068.48</v>
      </c>
      <c r="T51" s="274"/>
      <c r="U51" s="274">
        <f t="shared" ref="U51:U57" si="69">S51+T51</f>
        <v>400068.48</v>
      </c>
      <c r="V51" s="262"/>
    </row>
    <row r="52" spans="1:22" s="186" customFormat="1" ht="39" customHeight="1">
      <c r="A52" s="353" t="s">
        <v>417</v>
      </c>
      <c r="B52" s="318" t="s">
        <v>372</v>
      </c>
      <c r="C52" s="273">
        <v>109090.88</v>
      </c>
      <c r="D52" s="273">
        <v>144877.44</v>
      </c>
      <c r="E52" s="273">
        <f t="shared" si="55"/>
        <v>253968.32</v>
      </c>
      <c r="F52" s="274"/>
      <c r="G52" s="274">
        <f t="shared" si="56"/>
        <v>253968.32</v>
      </c>
      <c r="H52" s="274"/>
      <c r="I52" s="274">
        <f t="shared" si="57"/>
        <v>253968.32</v>
      </c>
      <c r="J52" s="274"/>
      <c r="K52" s="274">
        <f t="shared" si="58"/>
        <v>253968.32</v>
      </c>
      <c r="L52" s="274">
        <v>109090.88</v>
      </c>
      <c r="M52" s="274">
        <v>-247.36</v>
      </c>
      <c r="N52" s="274">
        <f t="shared" si="59"/>
        <v>108843.52</v>
      </c>
      <c r="O52" s="274"/>
      <c r="P52" s="274">
        <f t="shared" si="67"/>
        <v>108843.52</v>
      </c>
      <c r="Q52" s="274">
        <v>109090.88</v>
      </c>
      <c r="R52" s="274">
        <v>-247.36</v>
      </c>
      <c r="S52" s="274">
        <f t="shared" si="61"/>
        <v>108843.52</v>
      </c>
      <c r="T52" s="274"/>
      <c r="U52" s="274">
        <f t="shared" si="69"/>
        <v>108843.52</v>
      </c>
      <c r="V52" s="262"/>
    </row>
    <row r="53" spans="1:22" s="186" customFormat="1" ht="25.5">
      <c r="A53" s="353" t="s">
        <v>419</v>
      </c>
      <c r="B53" s="319" t="s">
        <v>372</v>
      </c>
      <c r="C53" s="273">
        <v>1050000</v>
      </c>
      <c r="D53" s="273"/>
      <c r="E53" s="273">
        <f t="shared" si="55"/>
        <v>1050000</v>
      </c>
      <c r="F53" s="274"/>
      <c r="G53" s="274">
        <f t="shared" si="56"/>
        <v>1050000</v>
      </c>
      <c r="H53" s="274"/>
      <c r="I53" s="274">
        <f t="shared" si="57"/>
        <v>1050000</v>
      </c>
      <c r="J53" s="274"/>
      <c r="K53" s="274">
        <f t="shared" si="58"/>
        <v>1050000</v>
      </c>
      <c r="L53" s="274">
        <v>414715</v>
      </c>
      <c r="M53" s="274"/>
      <c r="N53" s="274">
        <f t="shared" si="59"/>
        <v>414715</v>
      </c>
      <c r="O53" s="274"/>
      <c r="P53" s="274">
        <f t="shared" si="67"/>
        <v>414715</v>
      </c>
      <c r="Q53" s="274">
        <v>414715</v>
      </c>
      <c r="R53" s="274"/>
      <c r="S53" s="274">
        <f t="shared" si="61"/>
        <v>414715</v>
      </c>
      <c r="T53" s="274"/>
      <c r="U53" s="274">
        <f t="shared" si="69"/>
        <v>414715</v>
      </c>
      <c r="V53" s="262"/>
    </row>
    <row r="54" spans="1:22" s="186" customFormat="1" ht="39" customHeight="1">
      <c r="A54" s="353" t="s">
        <v>425</v>
      </c>
      <c r="B54" s="319" t="s">
        <v>372</v>
      </c>
      <c r="C54" s="273">
        <v>278700</v>
      </c>
      <c r="D54" s="273"/>
      <c r="E54" s="273">
        <f t="shared" si="55"/>
        <v>278700</v>
      </c>
      <c r="F54" s="274"/>
      <c r="G54" s="274">
        <f t="shared" si="56"/>
        <v>278700</v>
      </c>
      <c r="H54" s="274"/>
      <c r="I54" s="274">
        <f t="shared" si="57"/>
        <v>278700</v>
      </c>
      <c r="J54" s="274"/>
      <c r="K54" s="274">
        <f t="shared" si="58"/>
        <v>278700</v>
      </c>
      <c r="L54" s="274">
        <v>277290</v>
      </c>
      <c r="M54" s="274"/>
      <c r="N54" s="274">
        <f t="shared" si="59"/>
        <v>277290</v>
      </c>
      <c r="O54" s="274"/>
      <c r="P54" s="274">
        <f t="shared" si="67"/>
        <v>277290</v>
      </c>
      <c r="Q54" s="274">
        <v>262170</v>
      </c>
      <c r="R54" s="274"/>
      <c r="S54" s="274">
        <f t="shared" si="61"/>
        <v>262170</v>
      </c>
      <c r="T54" s="274"/>
      <c r="U54" s="274">
        <f t="shared" si="69"/>
        <v>262170</v>
      </c>
      <c r="V54" s="262"/>
    </row>
    <row r="55" spans="1:22" s="186" customFormat="1" ht="24.75" customHeight="1">
      <c r="A55" s="353" t="s">
        <v>426</v>
      </c>
      <c r="B55" s="318" t="s">
        <v>372</v>
      </c>
      <c r="C55" s="273">
        <v>4472402.3899999997</v>
      </c>
      <c r="D55" s="273">
        <v>-4472402.3899999997</v>
      </c>
      <c r="E55" s="273">
        <f t="shared" si="55"/>
        <v>0</v>
      </c>
      <c r="F55" s="274"/>
      <c r="G55" s="274">
        <f t="shared" si="56"/>
        <v>0</v>
      </c>
      <c r="H55" s="274"/>
      <c r="I55" s="274">
        <f t="shared" si="57"/>
        <v>0</v>
      </c>
      <c r="J55" s="274"/>
      <c r="K55" s="274">
        <f t="shared" si="58"/>
        <v>0</v>
      </c>
      <c r="L55" s="274">
        <v>0</v>
      </c>
      <c r="M55" s="274"/>
      <c r="N55" s="274">
        <f t="shared" si="59"/>
        <v>0</v>
      </c>
      <c r="O55" s="274"/>
      <c r="P55" s="274">
        <f t="shared" si="67"/>
        <v>0</v>
      </c>
      <c r="Q55" s="274">
        <v>0</v>
      </c>
      <c r="R55" s="274"/>
      <c r="S55" s="274">
        <f t="shared" si="61"/>
        <v>0</v>
      </c>
      <c r="T55" s="274"/>
      <c r="U55" s="274">
        <f t="shared" si="69"/>
        <v>0</v>
      </c>
      <c r="V55" s="262"/>
    </row>
    <row r="56" spans="1:22" s="186" customFormat="1" ht="39" customHeight="1">
      <c r="A56" s="353" t="s">
        <v>427</v>
      </c>
      <c r="B56" s="318" t="s">
        <v>372</v>
      </c>
      <c r="C56" s="273">
        <v>5502100</v>
      </c>
      <c r="D56" s="273"/>
      <c r="E56" s="273">
        <f t="shared" si="55"/>
        <v>5502100</v>
      </c>
      <c r="F56" s="274"/>
      <c r="G56" s="274">
        <f t="shared" si="56"/>
        <v>5502100</v>
      </c>
      <c r="H56" s="274"/>
      <c r="I56" s="274">
        <f t="shared" si="57"/>
        <v>5502100</v>
      </c>
      <c r="J56" s="274"/>
      <c r="K56" s="274">
        <f t="shared" si="58"/>
        <v>5502100</v>
      </c>
      <c r="L56" s="274">
        <v>0</v>
      </c>
      <c r="M56" s="274"/>
      <c r="N56" s="274">
        <f t="shared" si="59"/>
        <v>0</v>
      </c>
      <c r="O56" s="274"/>
      <c r="P56" s="274">
        <f t="shared" si="67"/>
        <v>0</v>
      </c>
      <c r="Q56" s="274">
        <v>0</v>
      </c>
      <c r="R56" s="274"/>
      <c r="S56" s="274">
        <f t="shared" si="61"/>
        <v>0</v>
      </c>
      <c r="T56" s="274"/>
      <c r="U56" s="274">
        <f t="shared" si="69"/>
        <v>0</v>
      </c>
      <c r="V56" s="262"/>
    </row>
    <row r="57" spans="1:22" s="186" customFormat="1" ht="52.9" customHeight="1">
      <c r="A57" s="353" t="s">
        <v>428</v>
      </c>
      <c r="B57" s="318" t="s">
        <v>372</v>
      </c>
      <c r="C57" s="273">
        <v>893788</v>
      </c>
      <c r="D57" s="273"/>
      <c r="E57" s="273">
        <f t="shared" si="55"/>
        <v>893788</v>
      </c>
      <c r="F57" s="274"/>
      <c r="G57" s="274">
        <f t="shared" si="56"/>
        <v>893788</v>
      </c>
      <c r="H57" s="274"/>
      <c r="I57" s="274">
        <f t="shared" si="57"/>
        <v>893788</v>
      </c>
      <c r="J57" s="274"/>
      <c r="K57" s="274">
        <f t="shared" si="58"/>
        <v>893788</v>
      </c>
      <c r="L57" s="274">
        <v>893788</v>
      </c>
      <c r="M57" s="274"/>
      <c r="N57" s="274">
        <f t="shared" si="59"/>
        <v>893788</v>
      </c>
      <c r="O57" s="274"/>
      <c r="P57" s="274">
        <f t="shared" si="67"/>
        <v>893788</v>
      </c>
      <c r="Q57" s="274">
        <v>893788</v>
      </c>
      <c r="R57" s="274"/>
      <c r="S57" s="274">
        <f t="shared" si="61"/>
        <v>893788</v>
      </c>
      <c r="T57" s="274"/>
      <c r="U57" s="274">
        <f t="shared" si="69"/>
        <v>893788</v>
      </c>
      <c r="V57" s="262"/>
    </row>
    <row r="58" spans="1:22" s="186" customFormat="1" ht="14.45" customHeight="1">
      <c r="A58" s="353" t="s">
        <v>449</v>
      </c>
      <c r="B58" s="318" t="s">
        <v>372</v>
      </c>
      <c r="C58" s="273"/>
      <c r="D58" s="273">
        <v>545090</v>
      </c>
      <c r="E58" s="273">
        <f t="shared" si="55"/>
        <v>545090</v>
      </c>
      <c r="F58" s="274"/>
      <c r="G58" s="274">
        <f t="shared" si="56"/>
        <v>545090</v>
      </c>
      <c r="H58" s="274"/>
      <c r="I58" s="274">
        <f t="shared" si="57"/>
        <v>545090</v>
      </c>
      <c r="J58" s="274"/>
      <c r="K58" s="274">
        <f t="shared" si="58"/>
        <v>545090</v>
      </c>
      <c r="L58" s="274"/>
      <c r="M58" s="274"/>
      <c r="N58" s="274"/>
      <c r="O58" s="274"/>
      <c r="P58" s="274"/>
      <c r="Q58" s="274"/>
      <c r="R58" s="274"/>
      <c r="S58" s="274"/>
      <c r="T58" s="274"/>
      <c r="U58" s="274"/>
      <c r="V58" s="262"/>
    </row>
    <row r="59" spans="1:22" s="186" customFormat="1" ht="15" customHeight="1">
      <c r="A59" s="353" t="s">
        <v>421</v>
      </c>
      <c r="B59" s="319" t="s">
        <v>372</v>
      </c>
      <c r="C59" s="273">
        <v>301839877.80000001</v>
      </c>
      <c r="D59" s="273"/>
      <c r="E59" s="273">
        <f t="shared" si="55"/>
        <v>301839877.80000001</v>
      </c>
      <c r="F59" s="274"/>
      <c r="G59" s="274">
        <f t="shared" si="56"/>
        <v>301839877.80000001</v>
      </c>
      <c r="H59" s="274"/>
      <c r="I59" s="274">
        <f t="shared" si="57"/>
        <v>301839877.80000001</v>
      </c>
      <c r="J59" s="274"/>
      <c r="K59" s="274">
        <f t="shared" si="58"/>
        <v>301839877.80000001</v>
      </c>
      <c r="L59" s="273">
        <v>323430125.87</v>
      </c>
      <c r="M59" s="273"/>
      <c r="N59" s="274">
        <f t="shared" si="59"/>
        <v>323430125.87</v>
      </c>
      <c r="O59" s="274"/>
      <c r="P59" s="274">
        <f t="shared" ref="P59" si="70">N59+O59</f>
        <v>323430125.87</v>
      </c>
      <c r="Q59" s="273">
        <v>338839877.80000001</v>
      </c>
      <c r="R59" s="273"/>
      <c r="S59" s="274">
        <f t="shared" si="61"/>
        <v>338839877.80000001</v>
      </c>
      <c r="T59" s="274"/>
      <c r="U59" s="274">
        <f t="shared" ref="U59" si="71">S59+T59</f>
        <v>338839877.80000001</v>
      </c>
      <c r="V59" s="258"/>
    </row>
    <row r="60" spans="1:22" s="186" customFormat="1" ht="30" customHeight="1">
      <c r="A60" s="353" t="s">
        <v>460</v>
      </c>
      <c r="B60" s="319" t="s">
        <v>372</v>
      </c>
      <c r="C60" s="273"/>
      <c r="D60" s="273"/>
      <c r="E60" s="273"/>
      <c r="F60" s="329">
        <v>546090</v>
      </c>
      <c r="G60" s="274">
        <f t="shared" si="56"/>
        <v>546090</v>
      </c>
      <c r="H60" s="329"/>
      <c r="I60" s="274">
        <f t="shared" si="57"/>
        <v>546090</v>
      </c>
      <c r="J60" s="329"/>
      <c r="K60" s="274">
        <f t="shared" si="58"/>
        <v>546090</v>
      </c>
      <c r="L60" s="273"/>
      <c r="M60" s="273"/>
      <c r="N60" s="274"/>
      <c r="O60" s="274"/>
      <c r="P60" s="274">
        <f>N60+O60</f>
        <v>0</v>
      </c>
      <c r="Q60" s="273"/>
      <c r="R60" s="273"/>
      <c r="S60" s="274"/>
      <c r="T60" s="274"/>
      <c r="U60" s="274"/>
      <c r="V60" s="258"/>
    </row>
    <row r="61" spans="1:22" s="186" customFormat="1" ht="30" customHeight="1">
      <c r="A61" s="353" t="s">
        <v>474</v>
      </c>
      <c r="B61" s="319" t="s">
        <v>372</v>
      </c>
      <c r="C61" s="273"/>
      <c r="D61" s="273"/>
      <c r="E61" s="273"/>
      <c r="F61" s="329">
        <v>1350882.32</v>
      </c>
      <c r="G61" s="274">
        <f t="shared" si="56"/>
        <v>1350882.32</v>
      </c>
      <c r="H61" s="329"/>
      <c r="I61" s="274">
        <f t="shared" si="57"/>
        <v>1350882.32</v>
      </c>
      <c r="J61" s="329"/>
      <c r="K61" s="274">
        <f t="shared" si="58"/>
        <v>1350882.32</v>
      </c>
      <c r="L61" s="273"/>
      <c r="M61" s="273"/>
      <c r="N61" s="274"/>
      <c r="O61" s="274"/>
      <c r="P61" s="274">
        <f t="shared" ref="P61:P63" si="72">N61+O61</f>
        <v>0</v>
      </c>
      <c r="Q61" s="273"/>
      <c r="R61" s="273"/>
      <c r="S61" s="274"/>
      <c r="T61" s="274"/>
      <c r="U61" s="274"/>
      <c r="V61" s="258"/>
    </row>
    <row r="62" spans="1:22" s="186" customFormat="1" ht="30" customHeight="1">
      <c r="A62" s="353" t="s">
        <v>482</v>
      </c>
      <c r="B62" s="319" t="s">
        <v>372</v>
      </c>
      <c r="C62" s="273"/>
      <c r="D62" s="273"/>
      <c r="E62" s="273"/>
      <c r="F62" s="329"/>
      <c r="G62" s="274">
        <f t="shared" si="56"/>
        <v>0</v>
      </c>
      <c r="H62" s="329">
        <v>2426561.0499999998</v>
      </c>
      <c r="I62" s="274">
        <f t="shared" si="57"/>
        <v>2426561.0499999998</v>
      </c>
      <c r="J62" s="329"/>
      <c r="K62" s="274">
        <f t="shared" si="58"/>
        <v>2426561.0499999998</v>
      </c>
      <c r="L62" s="273"/>
      <c r="M62" s="273"/>
      <c r="N62" s="274"/>
      <c r="O62" s="274">
        <v>3822000</v>
      </c>
      <c r="P62" s="274">
        <f t="shared" si="72"/>
        <v>3822000</v>
      </c>
      <c r="Q62" s="273"/>
      <c r="R62" s="273"/>
      <c r="S62" s="274"/>
      <c r="T62" s="274"/>
      <c r="U62" s="274"/>
      <c r="V62" s="258"/>
    </row>
    <row r="63" spans="1:22" s="186" customFormat="1" ht="30" customHeight="1">
      <c r="A63" s="353" t="s">
        <v>483</v>
      </c>
      <c r="B63" s="319" t="s">
        <v>372</v>
      </c>
      <c r="C63" s="273"/>
      <c r="D63" s="273"/>
      <c r="E63" s="273"/>
      <c r="F63" s="329"/>
      <c r="G63" s="274">
        <f t="shared" si="56"/>
        <v>0</v>
      </c>
      <c r="H63" s="329">
        <v>7604662.6699999999</v>
      </c>
      <c r="I63" s="274">
        <f t="shared" si="57"/>
        <v>7604662.6699999999</v>
      </c>
      <c r="J63" s="329"/>
      <c r="K63" s="274">
        <f t="shared" si="58"/>
        <v>7604662.6699999999</v>
      </c>
      <c r="L63" s="273"/>
      <c r="M63" s="273"/>
      <c r="N63" s="274"/>
      <c r="O63" s="274"/>
      <c r="P63" s="274">
        <f t="shared" si="72"/>
        <v>0</v>
      </c>
      <c r="Q63" s="273"/>
      <c r="R63" s="273"/>
      <c r="S63" s="274"/>
      <c r="T63" s="274"/>
      <c r="U63" s="274"/>
      <c r="V63" s="258"/>
    </row>
    <row r="64" spans="1:22" s="186" customFormat="1" ht="38.450000000000003" customHeight="1">
      <c r="A64" s="353" t="s">
        <v>484</v>
      </c>
      <c r="B64" s="319" t="s">
        <v>372</v>
      </c>
      <c r="C64" s="273"/>
      <c r="D64" s="273"/>
      <c r="E64" s="273"/>
      <c r="F64" s="329"/>
      <c r="G64" s="274"/>
      <c r="H64" s="329">
        <v>1542661</v>
      </c>
      <c r="I64" s="274">
        <f t="shared" si="57"/>
        <v>1542661</v>
      </c>
      <c r="J64" s="329"/>
      <c r="K64" s="274">
        <f t="shared" si="58"/>
        <v>1542661</v>
      </c>
      <c r="L64" s="273"/>
      <c r="M64" s="273"/>
      <c r="N64" s="274"/>
      <c r="O64" s="274"/>
      <c r="P64" s="274"/>
      <c r="Q64" s="273"/>
      <c r="R64" s="273"/>
      <c r="S64" s="274"/>
      <c r="T64" s="274"/>
      <c r="U64" s="274"/>
      <c r="V64" s="258"/>
    </row>
    <row r="65" spans="1:27" s="186" customFormat="1" ht="30" customHeight="1">
      <c r="A65" s="353" t="s">
        <v>487</v>
      </c>
      <c r="B65" s="319" t="s">
        <v>372</v>
      </c>
      <c r="C65" s="273"/>
      <c r="D65" s="273"/>
      <c r="E65" s="273"/>
      <c r="F65" s="329"/>
      <c r="G65" s="274"/>
      <c r="H65" s="329">
        <v>605297</v>
      </c>
      <c r="I65" s="274">
        <f t="shared" si="57"/>
        <v>605297</v>
      </c>
      <c r="J65" s="329"/>
      <c r="K65" s="274">
        <f t="shared" si="58"/>
        <v>605297</v>
      </c>
      <c r="L65" s="273"/>
      <c r="M65" s="273"/>
      <c r="N65" s="274"/>
      <c r="O65" s="274"/>
      <c r="P65" s="274"/>
      <c r="Q65" s="273"/>
      <c r="R65" s="273"/>
      <c r="S65" s="274"/>
      <c r="T65" s="274"/>
      <c r="U65" s="274"/>
      <c r="V65" s="258"/>
    </row>
    <row r="66" spans="1:27" s="186" customFormat="1" ht="16.899999999999999" customHeight="1">
      <c r="A66" s="353" t="s">
        <v>489</v>
      </c>
      <c r="B66" s="319" t="s">
        <v>372</v>
      </c>
      <c r="C66" s="273"/>
      <c r="D66" s="273"/>
      <c r="E66" s="273"/>
      <c r="F66" s="329"/>
      <c r="G66" s="274"/>
      <c r="H66" s="329">
        <v>2500000</v>
      </c>
      <c r="I66" s="274">
        <f t="shared" si="57"/>
        <v>2500000</v>
      </c>
      <c r="J66" s="329"/>
      <c r="K66" s="274">
        <f t="shared" si="58"/>
        <v>2500000</v>
      </c>
      <c r="L66" s="273"/>
      <c r="M66" s="273"/>
      <c r="N66" s="274"/>
      <c r="O66" s="274"/>
      <c r="P66" s="274"/>
      <c r="Q66" s="273"/>
      <c r="R66" s="273"/>
      <c r="S66" s="274"/>
      <c r="T66" s="274"/>
      <c r="U66" s="274"/>
      <c r="V66" s="258"/>
    </row>
    <row r="67" spans="1:27" s="186" customFormat="1" ht="27.6" customHeight="1">
      <c r="A67" s="353" t="s">
        <v>491</v>
      </c>
      <c r="B67" s="319" t="s">
        <v>372</v>
      </c>
      <c r="C67" s="273"/>
      <c r="D67" s="273"/>
      <c r="E67" s="273"/>
      <c r="F67" s="329"/>
      <c r="G67" s="274"/>
      <c r="H67" s="329">
        <v>96551.78</v>
      </c>
      <c r="I67" s="274">
        <f t="shared" si="57"/>
        <v>96551.78</v>
      </c>
      <c r="J67" s="329"/>
      <c r="K67" s="274">
        <f t="shared" si="58"/>
        <v>96551.78</v>
      </c>
      <c r="L67" s="273"/>
      <c r="M67" s="273"/>
      <c r="N67" s="274"/>
      <c r="O67" s="274"/>
      <c r="P67" s="274"/>
      <c r="Q67" s="273"/>
      <c r="R67" s="273"/>
      <c r="S67" s="274"/>
      <c r="T67" s="274"/>
      <c r="U67" s="274"/>
      <c r="V67" s="258"/>
    </row>
    <row r="68" spans="1:27" s="186" customFormat="1" ht="15.6" customHeight="1">
      <c r="A68" s="353" t="s">
        <v>493</v>
      </c>
      <c r="B68" s="319"/>
      <c r="C68" s="273"/>
      <c r="D68" s="273"/>
      <c r="E68" s="273"/>
      <c r="F68" s="329"/>
      <c r="G68" s="274"/>
      <c r="H68" s="329"/>
      <c r="I68" s="274"/>
      <c r="J68" s="329">
        <v>500500</v>
      </c>
      <c r="K68" s="274">
        <f t="shared" si="58"/>
        <v>500500</v>
      </c>
      <c r="L68" s="273"/>
      <c r="M68" s="273"/>
      <c r="N68" s="274"/>
      <c r="O68" s="274"/>
      <c r="P68" s="274"/>
      <c r="Q68" s="273"/>
      <c r="R68" s="273"/>
      <c r="S68" s="274"/>
      <c r="T68" s="274"/>
      <c r="U68" s="274"/>
      <c r="V68" s="258"/>
    </row>
    <row r="69" spans="1:27" s="186" customFormat="1" ht="15.6" customHeight="1">
      <c r="A69" s="353" t="s">
        <v>494</v>
      </c>
      <c r="B69" s="319"/>
      <c r="C69" s="273"/>
      <c r="D69" s="273"/>
      <c r="E69" s="273"/>
      <c r="F69" s="329"/>
      <c r="G69" s="274"/>
      <c r="H69" s="329"/>
      <c r="I69" s="274"/>
      <c r="J69" s="329">
        <v>4853333</v>
      </c>
      <c r="K69" s="274">
        <f t="shared" si="58"/>
        <v>4853333</v>
      </c>
      <c r="L69" s="273"/>
      <c r="M69" s="273"/>
      <c r="N69" s="274"/>
      <c r="O69" s="274"/>
      <c r="P69" s="274"/>
      <c r="Q69" s="273"/>
      <c r="R69" s="273"/>
      <c r="S69" s="274"/>
      <c r="T69" s="274"/>
      <c r="U69" s="274"/>
      <c r="V69" s="258"/>
    </row>
    <row r="70" spans="1:27" s="292" customFormat="1" ht="16.899999999999999" customHeight="1">
      <c r="A70" s="355" t="s">
        <v>76</v>
      </c>
      <c r="B70" s="317" t="s">
        <v>112</v>
      </c>
      <c r="C70" s="269">
        <f t="shared" ref="C70:S70" si="73">SUM(C71:C86)</f>
        <v>884905479.19000006</v>
      </c>
      <c r="D70" s="269">
        <f t="shared" si="73"/>
        <v>-7853907.120000001</v>
      </c>
      <c r="E70" s="269">
        <f>SUM(E71:E87)</f>
        <v>877051572.07000005</v>
      </c>
      <c r="F70" s="269">
        <f t="shared" ref="F70:G70" si="74">SUM(F71:F87)</f>
        <v>0</v>
      </c>
      <c r="G70" s="269">
        <f t="shared" si="74"/>
        <v>877051572.07000005</v>
      </c>
      <c r="H70" s="270">
        <f t="shared" ref="H70:I70" si="75">SUM(H71:H87)</f>
        <v>7241580</v>
      </c>
      <c r="I70" s="270">
        <f t="shared" si="75"/>
        <v>884293152.07000005</v>
      </c>
      <c r="J70" s="270">
        <f t="shared" ref="J70:K70" si="76">SUM(J71:J87)</f>
        <v>-760310</v>
      </c>
      <c r="K70" s="270">
        <f t="shared" si="76"/>
        <v>883532842.07000005</v>
      </c>
      <c r="L70" s="269">
        <f t="shared" si="73"/>
        <v>861410487.24000001</v>
      </c>
      <c r="M70" s="269">
        <f t="shared" si="73"/>
        <v>-6583966.8000000007</v>
      </c>
      <c r="N70" s="269">
        <f t="shared" si="73"/>
        <v>854826520.43999994</v>
      </c>
      <c r="O70" s="270">
        <f t="shared" ref="O70:P70" si="77">SUM(O71:O86)</f>
        <v>0</v>
      </c>
      <c r="P70" s="270">
        <f t="shared" si="77"/>
        <v>854826520.43999994</v>
      </c>
      <c r="Q70" s="269">
        <f t="shared" si="73"/>
        <v>887232194.14999998</v>
      </c>
      <c r="R70" s="269">
        <f t="shared" si="73"/>
        <v>-5898634.7000000011</v>
      </c>
      <c r="S70" s="269">
        <f t="shared" si="73"/>
        <v>881333559.44999993</v>
      </c>
      <c r="T70" s="270">
        <f t="shared" ref="T70:U70" si="78">SUM(T71:T86)</f>
        <v>-19660112.960000001</v>
      </c>
      <c r="U70" s="270">
        <f t="shared" si="78"/>
        <v>861673446.49000001</v>
      </c>
      <c r="V70" s="261"/>
      <c r="W70" s="291"/>
      <c r="Y70" s="293"/>
      <c r="Z70" s="293"/>
      <c r="AA70" s="293"/>
    </row>
    <row r="71" spans="1:27" ht="51">
      <c r="A71" s="353" t="s">
        <v>440</v>
      </c>
      <c r="B71" s="319" t="s">
        <v>382</v>
      </c>
      <c r="C71" s="273">
        <v>65219627.200000003</v>
      </c>
      <c r="D71" s="273"/>
      <c r="E71" s="273">
        <f>C71+D71</f>
        <v>65219627.200000003</v>
      </c>
      <c r="F71" s="274"/>
      <c r="G71" s="274">
        <f>E71+F71</f>
        <v>65219627.200000003</v>
      </c>
      <c r="H71" s="274"/>
      <c r="I71" s="274">
        <f>G71+H71</f>
        <v>65219627.200000003</v>
      </c>
      <c r="J71" s="274"/>
      <c r="K71" s="274">
        <f>I71+J71</f>
        <v>65219627.200000003</v>
      </c>
      <c r="L71" s="274">
        <v>0</v>
      </c>
      <c r="M71" s="274"/>
      <c r="N71" s="274">
        <f>L71+M71</f>
        <v>0</v>
      </c>
      <c r="O71" s="274"/>
      <c r="P71" s="274">
        <f>N71+O71</f>
        <v>0</v>
      </c>
      <c r="Q71" s="274">
        <v>0</v>
      </c>
      <c r="R71" s="274"/>
      <c r="S71" s="274">
        <f>Q71+R71</f>
        <v>0</v>
      </c>
      <c r="T71" s="274"/>
      <c r="U71" s="274">
        <f>S71+T71</f>
        <v>0</v>
      </c>
      <c r="V71" s="262"/>
    </row>
    <row r="72" spans="1:27" ht="39" customHeight="1">
      <c r="A72" s="353" t="s">
        <v>441</v>
      </c>
      <c r="B72" s="318" t="s">
        <v>382</v>
      </c>
      <c r="C72" s="273">
        <v>1331012.8</v>
      </c>
      <c r="D72" s="273"/>
      <c r="E72" s="273">
        <f t="shared" ref="E72:E86" si="79">C72+D72</f>
        <v>1331012.8</v>
      </c>
      <c r="F72" s="274"/>
      <c r="G72" s="274">
        <f t="shared" ref="G72:G84" si="80">E72+F72</f>
        <v>1331012.8</v>
      </c>
      <c r="H72" s="274"/>
      <c r="I72" s="274">
        <f t="shared" ref="I72:I84" si="81">G72+H72</f>
        <v>1331012.8</v>
      </c>
      <c r="J72" s="274"/>
      <c r="K72" s="274">
        <f t="shared" ref="K72:K84" si="82">I72+J72</f>
        <v>1331012.8</v>
      </c>
      <c r="L72" s="274">
        <v>0</v>
      </c>
      <c r="M72" s="274"/>
      <c r="N72" s="274">
        <f t="shared" ref="N72:N86" si="83">L72+M72</f>
        <v>0</v>
      </c>
      <c r="O72" s="274"/>
      <c r="P72" s="274">
        <f t="shared" ref="P72:P77" si="84">N72+O72</f>
        <v>0</v>
      </c>
      <c r="Q72" s="274">
        <v>0</v>
      </c>
      <c r="R72" s="274"/>
      <c r="S72" s="274">
        <f t="shared" ref="S72:S86" si="85">Q72+R72</f>
        <v>0</v>
      </c>
      <c r="T72" s="274"/>
      <c r="U72" s="274">
        <f t="shared" ref="U72:U77" si="86">S72+T72</f>
        <v>0</v>
      </c>
      <c r="V72" s="262"/>
    </row>
    <row r="73" spans="1:27" ht="24.75" customHeight="1">
      <c r="A73" s="353" t="s">
        <v>429</v>
      </c>
      <c r="B73" s="318" t="s">
        <v>382</v>
      </c>
      <c r="C73" s="273">
        <v>431436.97</v>
      </c>
      <c r="D73" s="273">
        <v>3864.89</v>
      </c>
      <c r="E73" s="273">
        <f t="shared" si="79"/>
        <v>435301.86</v>
      </c>
      <c r="F73" s="274"/>
      <c r="G73" s="274">
        <f t="shared" si="80"/>
        <v>435301.86</v>
      </c>
      <c r="H73" s="274"/>
      <c r="I73" s="274">
        <f t="shared" si="81"/>
        <v>435301.86</v>
      </c>
      <c r="J73" s="274"/>
      <c r="K73" s="274">
        <f t="shared" si="82"/>
        <v>435301.86</v>
      </c>
      <c r="L73" s="274">
        <v>468998.64</v>
      </c>
      <c r="M73" s="274">
        <v>-13771.87</v>
      </c>
      <c r="N73" s="274">
        <f t="shared" si="83"/>
        <v>455226.77</v>
      </c>
      <c r="O73" s="274"/>
      <c r="P73" s="274">
        <f t="shared" si="84"/>
        <v>455226.77</v>
      </c>
      <c r="Q73" s="274">
        <v>528820.61</v>
      </c>
      <c r="R73" s="274">
        <v>-57242.2</v>
      </c>
      <c r="S73" s="274">
        <f t="shared" si="85"/>
        <v>471578.41</v>
      </c>
      <c r="T73" s="274"/>
      <c r="U73" s="274">
        <f t="shared" si="86"/>
        <v>471578.41</v>
      </c>
      <c r="V73" s="262"/>
    </row>
    <row r="74" spans="1:27" ht="39" customHeight="1">
      <c r="A74" s="353" t="s">
        <v>413</v>
      </c>
      <c r="B74" s="318" t="s">
        <v>382</v>
      </c>
      <c r="C74" s="273">
        <v>14000</v>
      </c>
      <c r="D74" s="273"/>
      <c r="E74" s="273">
        <f t="shared" si="79"/>
        <v>14000</v>
      </c>
      <c r="F74" s="274"/>
      <c r="G74" s="274">
        <f t="shared" si="80"/>
        <v>14000</v>
      </c>
      <c r="H74" s="274"/>
      <c r="I74" s="274">
        <f t="shared" si="81"/>
        <v>14000</v>
      </c>
      <c r="J74" s="274"/>
      <c r="K74" s="274">
        <f t="shared" si="82"/>
        <v>14000</v>
      </c>
      <c r="L74" s="274">
        <v>14000</v>
      </c>
      <c r="M74" s="274"/>
      <c r="N74" s="274">
        <f t="shared" si="83"/>
        <v>14000</v>
      </c>
      <c r="O74" s="274"/>
      <c r="P74" s="274">
        <f t="shared" si="84"/>
        <v>14000</v>
      </c>
      <c r="Q74" s="274">
        <v>14000</v>
      </c>
      <c r="R74" s="274"/>
      <c r="S74" s="274">
        <f t="shared" si="85"/>
        <v>14000</v>
      </c>
      <c r="T74" s="274"/>
      <c r="U74" s="274">
        <f t="shared" si="86"/>
        <v>14000</v>
      </c>
      <c r="V74" s="262"/>
    </row>
    <row r="75" spans="1:27" ht="24.75" customHeight="1">
      <c r="A75" s="353" t="s">
        <v>420</v>
      </c>
      <c r="B75" s="318" t="s">
        <v>382</v>
      </c>
      <c r="C75" s="273">
        <v>35000</v>
      </c>
      <c r="D75" s="273"/>
      <c r="E75" s="273">
        <f t="shared" si="79"/>
        <v>35000</v>
      </c>
      <c r="F75" s="274"/>
      <c r="G75" s="274">
        <f t="shared" si="80"/>
        <v>35000</v>
      </c>
      <c r="H75" s="274"/>
      <c r="I75" s="274">
        <f t="shared" si="81"/>
        <v>35000</v>
      </c>
      <c r="J75" s="274"/>
      <c r="K75" s="274">
        <f t="shared" si="82"/>
        <v>35000</v>
      </c>
      <c r="L75" s="274">
        <v>35000</v>
      </c>
      <c r="M75" s="274"/>
      <c r="N75" s="274">
        <f t="shared" si="83"/>
        <v>35000</v>
      </c>
      <c r="O75" s="274"/>
      <c r="P75" s="274">
        <f t="shared" si="84"/>
        <v>35000</v>
      </c>
      <c r="Q75" s="274">
        <v>35000</v>
      </c>
      <c r="R75" s="274"/>
      <c r="S75" s="274">
        <f t="shared" si="85"/>
        <v>35000</v>
      </c>
      <c r="T75" s="274"/>
      <c r="U75" s="274">
        <f t="shared" si="86"/>
        <v>35000</v>
      </c>
      <c r="V75" s="262"/>
    </row>
    <row r="76" spans="1:27" ht="55.9" customHeight="1">
      <c r="A76" s="353" t="s">
        <v>430</v>
      </c>
      <c r="B76" s="318" t="s">
        <v>382</v>
      </c>
      <c r="C76" s="273">
        <v>60713050.770000003</v>
      </c>
      <c r="D76" s="273">
        <v>-8121933.6100000003</v>
      </c>
      <c r="E76" s="273">
        <f t="shared" si="79"/>
        <v>52591117.160000004</v>
      </c>
      <c r="F76" s="274"/>
      <c r="G76" s="274">
        <f t="shared" si="80"/>
        <v>52591117.160000004</v>
      </c>
      <c r="H76" s="274"/>
      <c r="I76" s="274">
        <f t="shared" si="81"/>
        <v>52591117.160000004</v>
      </c>
      <c r="J76" s="274">
        <v>550000</v>
      </c>
      <c r="K76" s="274">
        <f t="shared" si="82"/>
        <v>53141117.160000004</v>
      </c>
      <c r="L76" s="274">
        <v>63141573.200000003</v>
      </c>
      <c r="M76" s="274">
        <v>-6310791.1100000003</v>
      </c>
      <c r="N76" s="274">
        <f t="shared" si="83"/>
        <v>56830782.090000004</v>
      </c>
      <c r="O76" s="274"/>
      <c r="P76" s="274">
        <f t="shared" si="84"/>
        <v>56830782.090000004</v>
      </c>
      <c r="Q76" s="274">
        <v>71637135.730000004</v>
      </c>
      <c r="R76" s="274">
        <v>-5581730.3799999999</v>
      </c>
      <c r="S76" s="274">
        <f t="shared" si="85"/>
        <v>66055405.350000001</v>
      </c>
      <c r="T76" s="274">
        <v>-19660112.960000001</v>
      </c>
      <c r="U76" s="274">
        <f t="shared" si="86"/>
        <v>46395292.390000001</v>
      </c>
      <c r="V76" s="262"/>
    </row>
    <row r="77" spans="1:27" ht="38.25">
      <c r="A77" s="353" t="s">
        <v>431</v>
      </c>
      <c r="B77" s="318" t="s">
        <v>382</v>
      </c>
      <c r="C77" s="273">
        <v>4971604.92</v>
      </c>
      <c r="D77" s="273"/>
      <c r="E77" s="273">
        <f t="shared" si="79"/>
        <v>4971604.92</v>
      </c>
      <c r="F77" s="274"/>
      <c r="G77" s="274">
        <f t="shared" si="80"/>
        <v>4971604.92</v>
      </c>
      <c r="H77" s="274"/>
      <c r="I77" s="274">
        <f t="shared" si="81"/>
        <v>4971604.92</v>
      </c>
      <c r="J77" s="274"/>
      <c r="K77" s="274">
        <f t="shared" si="82"/>
        <v>4971604.92</v>
      </c>
      <c r="L77" s="274">
        <v>5170475.4000000004</v>
      </c>
      <c r="M77" s="274"/>
      <c r="N77" s="274">
        <f t="shared" si="83"/>
        <v>5170475.4000000004</v>
      </c>
      <c r="O77" s="274"/>
      <c r="P77" s="274">
        <f t="shared" si="84"/>
        <v>5170475.4000000004</v>
      </c>
      <c r="Q77" s="274">
        <v>5377303.2400000002</v>
      </c>
      <c r="R77" s="274"/>
      <c r="S77" s="274">
        <f t="shared" si="85"/>
        <v>5377303.2400000002</v>
      </c>
      <c r="T77" s="274"/>
      <c r="U77" s="274">
        <f t="shared" si="86"/>
        <v>5377303.2400000002</v>
      </c>
      <c r="V77" s="262"/>
    </row>
    <row r="78" spans="1:27" s="304" customFormat="1" ht="38.25">
      <c r="A78" s="353" t="s">
        <v>437</v>
      </c>
      <c r="B78" s="320" t="s">
        <v>382</v>
      </c>
      <c r="C78" s="274">
        <v>3215798</v>
      </c>
      <c r="D78" s="274"/>
      <c r="E78" s="274">
        <f t="shared" ref="E78" si="87">C78+D78</f>
        <v>3215798</v>
      </c>
      <c r="F78" s="274"/>
      <c r="G78" s="274">
        <f t="shared" si="80"/>
        <v>3215798</v>
      </c>
      <c r="H78" s="274"/>
      <c r="I78" s="274">
        <f t="shared" si="81"/>
        <v>3215798</v>
      </c>
      <c r="J78" s="274"/>
      <c r="K78" s="274">
        <f t="shared" si="82"/>
        <v>3215798</v>
      </c>
      <c r="L78" s="274"/>
      <c r="M78" s="274"/>
      <c r="N78" s="274"/>
      <c r="O78" s="274"/>
      <c r="P78" s="274"/>
      <c r="Q78" s="274"/>
      <c r="R78" s="274"/>
      <c r="S78" s="274"/>
      <c r="T78" s="274"/>
      <c r="U78" s="274"/>
      <c r="V78" s="262"/>
      <c r="W78" s="308"/>
    </row>
    <row r="79" spans="1:27" ht="38.25">
      <c r="A79" s="353" t="s">
        <v>432</v>
      </c>
      <c r="B79" s="318" t="s">
        <v>390</v>
      </c>
      <c r="C79" s="273">
        <v>8545600</v>
      </c>
      <c r="D79" s="273"/>
      <c r="E79" s="273">
        <f t="shared" si="79"/>
        <v>8545600</v>
      </c>
      <c r="F79" s="274"/>
      <c r="G79" s="274">
        <f t="shared" si="80"/>
        <v>8545600</v>
      </c>
      <c r="H79" s="274"/>
      <c r="I79" s="274">
        <f t="shared" si="81"/>
        <v>8545600</v>
      </c>
      <c r="J79" s="274">
        <v>-1310310</v>
      </c>
      <c r="K79" s="274">
        <f t="shared" si="82"/>
        <v>7235290</v>
      </c>
      <c r="L79" s="274">
        <v>8653080</v>
      </c>
      <c r="M79" s="274"/>
      <c r="N79" s="274">
        <f t="shared" si="83"/>
        <v>8653080</v>
      </c>
      <c r="O79" s="274"/>
      <c r="P79" s="274">
        <f t="shared" ref="P79:P86" si="88">N79+O79</f>
        <v>8653080</v>
      </c>
      <c r="Q79" s="274">
        <v>9990560</v>
      </c>
      <c r="R79" s="274"/>
      <c r="S79" s="274">
        <f t="shared" si="85"/>
        <v>9990560</v>
      </c>
      <c r="T79" s="274"/>
      <c r="U79" s="274">
        <f t="shared" ref="U79:U86" si="89">S79+T79</f>
        <v>9990560</v>
      </c>
      <c r="V79" s="262"/>
    </row>
    <row r="80" spans="1:27" ht="75" customHeight="1">
      <c r="A80" s="353" t="s">
        <v>433</v>
      </c>
      <c r="B80" s="318" t="s">
        <v>392</v>
      </c>
      <c r="C80" s="273">
        <v>8514686.3300000001</v>
      </c>
      <c r="D80" s="273">
        <v>-8514686.3300000001</v>
      </c>
      <c r="E80" s="273">
        <f t="shared" si="79"/>
        <v>0</v>
      </c>
      <c r="F80" s="274"/>
      <c r="G80" s="274">
        <f t="shared" si="80"/>
        <v>0</v>
      </c>
      <c r="H80" s="274"/>
      <c r="I80" s="274">
        <f t="shared" si="81"/>
        <v>0</v>
      </c>
      <c r="J80" s="274"/>
      <c r="K80" s="274">
        <f t="shared" si="82"/>
        <v>0</v>
      </c>
      <c r="L80" s="274">
        <v>8962827.7200000007</v>
      </c>
      <c r="M80" s="274">
        <v>-297252.37</v>
      </c>
      <c r="N80" s="274">
        <f t="shared" si="83"/>
        <v>8665575.3500000015</v>
      </c>
      <c r="O80" s="274"/>
      <c r="P80" s="274">
        <f t="shared" si="88"/>
        <v>8665575.3500000015</v>
      </c>
      <c r="Q80" s="274">
        <v>8962827.7200000007</v>
      </c>
      <c r="R80" s="274">
        <v>-264318.86</v>
      </c>
      <c r="S80" s="274">
        <f t="shared" si="85"/>
        <v>8698508.8600000013</v>
      </c>
      <c r="T80" s="274"/>
      <c r="U80" s="274">
        <f t="shared" si="89"/>
        <v>8698508.8600000013</v>
      </c>
      <c r="V80" s="262"/>
    </row>
    <row r="81" spans="1:23" ht="28.15" customHeight="1">
      <c r="A81" s="353" t="s">
        <v>423</v>
      </c>
      <c r="B81" s="318" t="s">
        <v>394</v>
      </c>
      <c r="C81" s="273">
        <v>2485383.7999999998</v>
      </c>
      <c r="D81" s="273">
        <v>37873.75</v>
      </c>
      <c r="E81" s="273">
        <f t="shared" si="79"/>
        <v>2523257.5499999998</v>
      </c>
      <c r="F81" s="274"/>
      <c r="G81" s="274">
        <f t="shared" si="80"/>
        <v>2523257.5499999998</v>
      </c>
      <c r="H81" s="274"/>
      <c r="I81" s="274">
        <f t="shared" si="81"/>
        <v>2523257.5499999998</v>
      </c>
      <c r="J81" s="274"/>
      <c r="K81" s="274">
        <f t="shared" si="82"/>
        <v>2523257.5499999998</v>
      </c>
      <c r="L81" s="274">
        <v>2570332.25</v>
      </c>
      <c r="M81" s="274">
        <v>68308.3</v>
      </c>
      <c r="N81" s="274">
        <f t="shared" si="83"/>
        <v>2638640.5499999998</v>
      </c>
      <c r="O81" s="274"/>
      <c r="P81" s="274">
        <f t="shared" si="88"/>
        <v>2638640.5499999998</v>
      </c>
      <c r="Q81" s="274">
        <v>2664765.25</v>
      </c>
      <c r="R81" s="274">
        <v>68210.55</v>
      </c>
      <c r="S81" s="274">
        <f t="shared" si="85"/>
        <v>2732975.8</v>
      </c>
      <c r="T81" s="274"/>
      <c r="U81" s="274">
        <f t="shared" si="89"/>
        <v>2732975.8</v>
      </c>
      <c r="V81" s="262"/>
    </row>
    <row r="82" spans="1:23" ht="28.15" customHeight="1">
      <c r="A82" s="353" t="s">
        <v>422</v>
      </c>
      <c r="B82" s="318" t="s">
        <v>396</v>
      </c>
      <c r="C82" s="273">
        <v>4132.9799999999996</v>
      </c>
      <c r="D82" s="273">
        <v>-2722.4</v>
      </c>
      <c r="E82" s="273">
        <f t="shared" si="79"/>
        <v>1410.5799999999995</v>
      </c>
      <c r="F82" s="274"/>
      <c r="G82" s="274">
        <f t="shared" si="80"/>
        <v>1410.5799999999995</v>
      </c>
      <c r="H82" s="270"/>
      <c r="I82" s="274">
        <f t="shared" si="81"/>
        <v>1410.5799999999995</v>
      </c>
      <c r="J82" s="270"/>
      <c r="K82" s="274">
        <f t="shared" si="82"/>
        <v>1410.5799999999995</v>
      </c>
      <c r="L82" s="274">
        <v>3684.33</v>
      </c>
      <c r="M82" s="274">
        <v>-2200.91</v>
      </c>
      <c r="N82" s="274">
        <f t="shared" si="83"/>
        <v>1483.42</v>
      </c>
      <c r="O82" s="274"/>
      <c r="P82" s="274">
        <f t="shared" si="88"/>
        <v>1483.42</v>
      </c>
      <c r="Q82" s="274">
        <v>3684.75</v>
      </c>
      <c r="R82" s="274">
        <v>-2361.4499999999998</v>
      </c>
      <c r="S82" s="274">
        <f t="shared" si="85"/>
        <v>1323.3000000000002</v>
      </c>
      <c r="T82" s="274"/>
      <c r="U82" s="274">
        <f t="shared" si="89"/>
        <v>1323.3000000000002</v>
      </c>
      <c r="V82" s="262"/>
    </row>
    <row r="83" spans="1:23" ht="39.6" customHeight="1">
      <c r="A83" s="353" t="s">
        <v>434</v>
      </c>
      <c r="B83" s="318" t="s">
        <v>398</v>
      </c>
      <c r="C83" s="273">
        <v>30405510</v>
      </c>
      <c r="D83" s="273"/>
      <c r="E83" s="273">
        <f t="shared" si="79"/>
        <v>30405510</v>
      </c>
      <c r="F83" s="274"/>
      <c r="G83" s="274">
        <f t="shared" si="80"/>
        <v>30405510</v>
      </c>
      <c r="H83" s="270"/>
      <c r="I83" s="274">
        <f t="shared" si="81"/>
        <v>30405510</v>
      </c>
      <c r="J83" s="270"/>
      <c r="K83" s="274">
        <f t="shared" si="82"/>
        <v>30405510</v>
      </c>
      <c r="L83" s="274">
        <v>30783990</v>
      </c>
      <c r="M83" s="274"/>
      <c r="N83" s="274">
        <f t="shared" si="83"/>
        <v>30783990</v>
      </c>
      <c r="O83" s="274"/>
      <c r="P83" s="274">
        <f t="shared" si="88"/>
        <v>30783990</v>
      </c>
      <c r="Q83" s="274">
        <v>30783990</v>
      </c>
      <c r="R83" s="274"/>
      <c r="S83" s="274">
        <f t="shared" si="85"/>
        <v>30783990</v>
      </c>
      <c r="T83" s="274"/>
      <c r="U83" s="274">
        <f t="shared" si="89"/>
        <v>30783990</v>
      </c>
      <c r="V83" s="262"/>
    </row>
    <row r="84" spans="1:23" ht="24.75" customHeight="1">
      <c r="A84" s="353" t="s">
        <v>424</v>
      </c>
      <c r="B84" s="318" t="s">
        <v>400</v>
      </c>
      <c r="C84" s="273">
        <v>8375735.4199999999</v>
      </c>
      <c r="D84" s="273"/>
      <c r="E84" s="273">
        <f t="shared" si="79"/>
        <v>8375735.4199999999</v>
      </c>
      <c r="F84" s="274"/>
      <c r="G84" s="274">
        <f t="shared" si="80"/>
        <v>8375735.4199999999</v>
      </c>
      <c r="H84" s="270"/>
      <c r="I84" s="274">
        <f t="shared" si="81"/>
        <v>8375735.4199999999</v>
      </c>
      <c r="J84" s="270"/>
      <c r="K84" s="274">
        <f t="shared" si="82"/>
        <v>8375735.4199999999</v>
      </c>
      <c r="L84" s="274">
        <v>8754308.7100000009</v>
      </c>
      <c r="M84" s="274"/>
      <c r="N84" s="274">
        <f t="shared" si="83"/>
        <v>8754308.7100000009</v>
      </c>
      <c r="O84" s="274"/>
      <c r="P84" s="274">
        <f t="shared" si="88"/>
        <v>8754308.7100000009</v>
      </c>
      <c r="Q84" s="274">
        <v>9064989.8599999994</v>
      </c>
      <c r="R84" s="274"/>
      <c r="S84" s="274">
        <f t="shared" si="85"/>
        <v>9064989.8599999994</v>
      </c>
      <c r="T84" s="274"/>
      <c r="U84" s="274">
        <f t="shared" si="89"/>
        <v>9064989.8599999994</v>
      </c>
      <c r="V84" s="262"/>
    </row>
    <row r="85" spans="1:23" ht="28.15" customHeight="1">
      <c r="A85" s="353" t="s">
        <v>435</v>
      </c>
      <c r="B85" s="318" t="s">
        <v>402</v>
      </c>
      <c r="C85" s="273">
        <v>690642900</v>
      </c>
      <c r="D85" s="273">
        <v>511400</v>
      </c>
      <c r="E85" s="273">
        <f>C85+D85</f>
        <v>691154300</v>
      </c>
      <c r="F85" s="274"/>
      <c r="G85" s="274">
        <f>E85+F85</f>
        <v>691154300</v>
      </c>
      <c r="H85" s="270">
        <v>2609000</v>
      </c>
      <c r="I85" s="274">
        <f>G85+H85</f>
        <v>693763300</v>
      </c>
      <c r="J85" s="270"/>
      <c r="K85" s="274">
        <f>I85+J85</f>
        <v>693763300</v>
      </c>
      <c r="L85" s="274">
        <v>715126400</v>
      </c>
      <c r="M85" s="274"/>
      <c r="N85" s="274">
        <f t="shared" si="83"/>
        <v>715126400</v>
      </c>
      <c r="O85" s="274"/>
      <c r="P85" s="274">
        <f t="shared" si="88"/>
        <v>715126400</v>
      </c>
      <c r="Q85" s="274">
        <v>730443300</v>
      </c>
      <c r="R85" s="274"/>
      <c r="S85" s="274">
        <f t="shared" si="85"/>
        <v>730443300</v>
      </c>
      <c r="T85" s="274"/>
      <c r="U85" s="274">
        <f t="shared" si="89"/>
        <v>730443300</v>
      </c>
      <c r="V85" s="262"/>
    </row>
    <row r="86" spans="1:23" ht="55.9" customHeight="1">
      <c r="A86" s="353" t="s">
        <v>436</v>
      </c>
      <c r="B86" s="318" t="s">
        <v>402</v>
      </c>
      <c r="C86" s="273">
        <v>0</v>
      </c>
      <c r="D86" s="273">
        <v>8232296.5800000001</v>
      </c>
      <c r="E86" s="273">
        <f t="shared" si="79"/>
        <v>8232296.5800000001</v>
      </c>
      <c r="F86" s="274">
        <v>-4632580</v>
      </c>
      <c r="G86" s="274">
        <f t="shared" ref="G86:G87" si="90">E86+F86</f>
        <v>3599716.58</v>
      </c>
      <c r="H86" s="270"/>
      <c r="I86" s="274">
        <f t="shared" ref="I86:I87" si="91">G86+H86</f>
        <v>3599716.58</v>
      </c>
      <c r="J86" s="270">
        <v>4632580</v>
      </c>
      <c r="K86" s="274">
        <f t="shared" ref="K86:K87" si="92">I86+J86</f>
        <v>8232296.5800000001</v>
      </c>
      <c r="L86" s="274">
        <v>17725816.989999998</v>
      </c>
      <c r="M86" s="274">
        <v>-28258.84</v>
      </c>
      <c r="N86" s="274">
        <f t="shared" si="83"/>
        <v>17697558.149999999</v>
      </c>
      <c r="O86" s="274"/>
      <c r="P86" s="274">
        <f t="shared" si="88"/>
        <v>17697558.149999999</v>
      </c>
      <c r="Q86" s="274">
        <v>17725816.989999998</v>
      </c>
      <c r="R86" s="274">
        <v>-61192.36</v>
      </c>
      <c r="S86" s="274">
        <f t="shared" si="85"/>
        <v>17664624.629999999</v>
      </c>
      <c r="T86" s="274"/>
      <c r="U86" s="274">
        <f t="shared" si="89"/>
        <v>17664624.629999999</v>
      </c>
      <c r="V86" s="262"/>
    </row>
    <row r="87" spans="1:23" ht="48.75" customHeight="1">
      <c r="A87" s="353" t="s">
        <v>472</v>
      </c>
      <c r="B87" s="318" t="s">
        <v>473</v>
      </c>
      <c r="C87" s="273"/>
      <c r="D87" s="273"/>
      <c r="E87" s="273"/>
      <c r="F87" s="274">
        <v>4632580</v>
      </c>
      <c r="G87" s="274">
        <f t="shared" si="90"/>
        <v>4632580</v>
      </c>
      <c r="H87" s="270">
        <v>4632580</v>
      </c>
      <c r="I87" s="274">
        <f t="shared" si="91"/>
        <v>9265160</v>
      </c>
      <c r="J87" s="270">
        <v>-4632580</v>
      </c>
      <c r="K87" s="274">
        <f t="shared" si="92"/>
        <v>4632580</v>
      </c>
      <c r="L87" s="274"/>
      <c r="M87" s="274"/>
      <c r="N87" s="274"/>
      <c r="O87" s="274"/>
      <c r="P87" s="274"/>
      <c r="Q87" s="274"/>
      <c r="R87" s="274"/>
      <c r="S87" s="274"/>
      <c r="T87" s="274"/>
      <c r="U87" s="274"/>
      <c r="V87" s="262"/>
    </row>
    <row r="88" spans="1:23" s="292" customFormat="1" ht="21">
      <c r="A88" s="355" t="s">
        <v>54</v>
      </c>
      <c r="B88" s="317" t="s">
        <v>130</v>
      </c>
      <c r="C88" s="269">
        <f>SUM(C89:C95)</f>
        <v>74696722.209999993</v>
      </c>
      <c r="D88" s="269">
        <f>SUM(D89:D95)</f>
        <v>36989079.350000001</v>
      </c>
      <c r="E88" s="269">
        <f>SUM(E89:E100)</f>
        <v>111685801.56</v>
      </c>
      <c r="F88" s="269">
        <f t="shared" ref="F88:G88" si="93">SUM(F89:F100)</f>
        <v>31660086.689999998</v>
      </c>
      <c r="G88" s="269">
        <f t="shared" si="93"/>
        <v>143345888.25</v>
      </c>
      <c r="H88" s="270">
        <f t="shared" ref="H88" si="94">SUM(H89:H100)</f>
        <v>0</v>
      </c>
      <c r="I88" s="270">
        <f>SUM(I89:I101)</f>
        <v>143345888.25</v>
      </c>
      <c r="J88" s="270">
        <f t="shared" ref="J88:K88" si="95">SUM(J89:J101)</f>
        <v>20129500</v>
      </c>
      <c r="K88" s="270">
        <f t="shared" si="95"/>
        <v>163475388.25</v>
      </c>
      <c r="L88" s="269">
        <f t="shared" ref="L88:S88" si="96">SUM(L89:L95)</f>
        <v>1555240.61</v>
      </c>
      <c r="M88" s="269">
        <f t="shared" si="96"/>
        <v>0</v>
      </c>
      <c r="N88" s="269">
        <f t="shared" si="96"/>
        <v>1555240.61</v>
      </c>
      <c r="O88" s="270">
        <f t="shared" ref="O88:P88" si="97">SUM(O89:O95)</f>
        <v>0</v>
      </c>
      <c r="P88" s="270">
        <f t="shared" si="97"/>
        <v>1555240.61</v>
      </c>
      <c r="Q88" s="269">
        <f t="shared" si="96"/>
        <v>714570.01</v>
      </c>
      <c r="R88" s="269">
        <f t="shared" si="96"/>
        <v>0</v>
      </c>
      <c r="S88" s="269">
        <f t="shared" si="96"/>
        <v>714570.01</v>
      </c>
      <c r="T88" s="270">
        <f t="shared" ref="T88:U88" si="98">SUM(T89:T95)</f>
        <v>0</v>
      </c>
      <c r="U88" s="270">
        <f t="shared" si="98"/>
        <v>714570.01</v>
      </c>
      <c r="V88" s="261"/>
      <c r="W88" s="291"/>
    </row>
    <row r="89" spans="1:23" ht="63.75">
      <c r="A89" s="353" t="s">
        <v>418</v>
      </c>
      <c r="B89" s="318" t="s">
        <v>406</v>
      </c>
      <c r="C89" s="273">
        <v>21481.599999999999</v>
      </c>
      <c r="D89" s="273"/>
      <c r="E89" s="273">
        <f>C89+D89</f>
        <v>21481.599999999999</v>
      </c>
      <c r="F89" s="274"/>
      <c r="G89" s="274">
        <f>E89+F89</f>
        <v>21481.599999999999</v>
      </c>
      <c r="H89" s="274"/>
      <c r="I89" s="274">
        <f>G89+H89</f>
        <v>21481.599999999999</v>
      </c>
      <c r="J89" s="274"/>
      <c r="K89" s="274">
        <f>I89+J89</f>
        <v>21481.599999999999</v>
      </c>
      <c r="L89" s="274">
        <v>0</v>
      </c>
      <c r="M89" s="274"/>
      <c r="N89" s="274">
        <f>L89+M89</f>
        <v>0</v>
      </c>
      <c r="O89" s="274"/>
      <c r="P89" s="274">
        <f>N89+O89</f>
        <v>0</v>
      </c>
      <c r="Q89" s="274">
        <v>0</v>
      </c>
      <c r="R89" s="274"/>
      <c r="S89" s="274">
        <f>Q89+R89</f>
        <v>0</v>
      </c>
      <c r="T89" s="274"/>
      <c r="U89" s="274">
        <f>S89+T89</f>
        <v>0</v>
      </c>
      <c r="V89" s="262"/>
    </row>
    <row r="90" spans="1:23" ht="25.5">
      <c r="A90" s="353" t="s">
        <v>414</v>
      </c>
      <c r="B90" s="318" t="s">
        <v>406</v>
      </c>
      <c r="C90" s="273">
        <v>1555240.61</v>
      </c>
      <c r="D90" s="273">
        <v>218574.36</v>
      </c>
      <c r="E90" s="273">
        <f t="shared" ref="E90:E95" si="99">C90+D90</f>
        <v>1773814.9700000002</v>
      </c>
      <c r="F90" s="274"/>
      <c r="G90" s="274">
        <f t="shared" ref="G90:G100" si="100">E90+F90</f>
        <v>1773814.9700000002</v>
      </c>
      <c r="H90" s="274"/>
      <c r="I90" s="274">
        <f t="shared" ref="I90:I100" si="101">G90+H90</f>
        <v>1773814.9700000002</v>
      </c>
      <c r="J90" s="274"/>
      <c r="K90" s="274">
        <f t="shared" ref="K90:K101" si="102">I90+J90</f>
        <v>1773814.9700000002</v>
      </c>
      <c r="L90" s="274">
        <v>1555240.61</v>
      </c>
      <c r="M90" s="274"/>
      <c r="N90" s="274">
        <f t="shared" ref="N90:N92" si="103">L90+M90</f>
        <v>1555240.61</v>
      </c>
      <c r="O90" s="274"/>
      <c r="P90" s="274">
        <f t="shared" ref="P90:P92" si="104">N90+O90</f>
        <v>1555240.61</v>
      </c>
      <c r="Q90" s="274">
        <v>714570.01</v>
      </c>
      <c r="R90" s="274"/>
      <c r="S90" s="274">
        <f t="shared" ref="S90:S102" si="105">Q90+R90</f>
        <v>714570.01</v>
      </c>
      <c r="T90" s="274"/>
      <c r="U90" s="274">
        <f t="shared" ref="U90:U92" si="106">S90+T90</f>
        <v>714570.01</v>
      </c>
      <c r="V90" s="262"/>
    </row>
    <row r="91" spans="1:23" ht="25.5">
      <c r="A91" s="353" t="s">
        <v>438</v>
      </c>
      <c r="B91" s="318" t="s">
        <v>406</v>
      </c>
      <c r="C91" s="273">
        <v>73120000</v>
      </c>
      <c r="D91" s="273"/>
      <c r="E91" s="273">
        <f t="shared" si="99"/>
        <v>73120000</v>
      </c>
      <c r="F91" s="274"/>
      <c r="G91" s="274">
        <f t="shared" si="100"/>
        <v>73120000</v>
      </c>
      <c r="H91" s="274"/>
      <c r="I91" s="274">
        <f t="shared" si="101"/>
        <v>73120000</v>
      </c>
      <c r="J91" s="274"/>
      <c r="K91" s="274">
        <f t="shared" si="102"/>
        <v>73120000</v>
      </c>
      <c r="L91" s="274">
        <v>0</v>
      </c>
      <c r="M91" s="274"/>
      <c r="N91" s="274">
        <f t="shared" si="103"/>
        <v>0</v>
      </c>
      <c r="O91" s="274"/>
      <c r="P91" s="274">
        <f t="shared" si="104"/>
        <v>0</v>
      </c>
      <c r="Q91" s="274">
        <v>0</v>
      </c>
      <c r="R91" s="274"/>
      <c r="S91" s="274">
        <f t="shared" si="105"/>
        <v>0</v>
      </c>
      <c r="T91" s="274"/>
      <c r="U91" s="274">
        <f t="shared" si="106"/>
        <v>0</v>
      </c>
      <c r="V91" s="262"/>
    </row>
    <row r="92" spans="1:23" ht="25.5">
      <c r="A92" s="353" t="s">
        <v>451</v>
      </c>
      <c r="B92" s="318" t="s">
        <v>406</v>
      </c>
      <c r="C92" s="273"/>
      <c r="D92" s="273">
        <v>16390116.210000001</v>
      </c>
      <c r="E92" s="273">
        <f t="shared" si="99"/>
        <v>16390116.210000001</v>
      </c>
      <c r="F92" s="274"/>
      <c r="G92" s="274">
        <f t="shared" si="100"/>
        <v>16390116.210000001</v>
      </c>
      <c r="H92" s="274"/>
      <c r="I92" s="274">
        <f t="shared" si="101"/>
        <v>16390116.210000001</v>
      </c>
      <c r="J92" s="270">
        <v>20000000</v>
      </c>
      <c r="K92" s="274">
        <f t="shared" si="102"/>
        <v>36390116.210000001</v>
      </c>
      <c r="L92" s="274"/>
      <c r="M92" s="274"/>
      <c r="N92" s="274">
        <f t="shared" si="103"/>
        <v>0</v>
      </c>
      <c r="O92" s="274"/>
      <c r="P92" s="274">
        <f t="shared" si="104"/>
        <v>0</v>
      </c>
      <c r="Q92" s="274"/>
      <c r="R92" s="274"/>
      <c r="S92" s="274">
        <f t="shared" si="105"/>
        <v>0</v>
      </c>
      <c r="T92" s="274"/>
      <c r="U92" s="274">
        <f t="shared" si="106"/>
        <v>0</v>
      </c>
      <c r="V92" s="262"/>
    </row>
    <row r="93" spans="1:23" ht="28.15" customHeight="1">
      <c r="A93" s="353" t="s">
        <v>461</v>
      </c>
      <c r="B93" s="318" t="s">
        <v>406</v>
      </c>
      <c r="C93" s="273"/>
      <c r="D93" s="273"/>
      <c r="E93" s="273"/>
      <c r="F93" s="328">
        <v>1106622.68</v>
      </c>
      <c r="G93" s="274">
        <f t="shared" si="100"/>
        <v>1106622.68</v>
      </c>
      <c r="H93" s="328"/>
      <c r="I93" s="274">
        <f t="shared" si="101"/>
        <v>1106622.68</v>
      </c>
      <c r="J93" s="328"/>
      <c r="K93" s="274">
        <f t="shared" si="102"/>
        <v>1106622.68</v>
      </c>
      <c r="L93" s="274"/>
      <c r="M93" s="274"/>
      <c r="N93" s="274"/>
      <c r="O93" s="274"/>
      <c r="P93" s="274"/>
      <c r="Q93" s="274"/>
      <c r="R93" s="274"/>
      <c r="S93" s="274"/>
      <c r="T93" s="274"/>
      <c r="U93" s="274"/>
      <c r="V93" s="262"/>
    </row>
    <row r="94" spans="1:23" ht="25.5">
      <c r="A94" s="353" t="s">
        <v>452</v>
      </c>
      <c r="B94" s="318" t="s">
        <v>406</v>
      </c>
      <c r="C94" s="273"/>
      <c r="D94" s="273">
        <v>19792777.780000001</v>
      </c>
      <c r="E94" s="273">
        <f t="shared" ref="E94" si="107">C94+D94</f>
        <v>19792777.780000001</v>
      </c>
      <c r="F94" s="328">
        <v>11094333.33</v>
      </c>
      <c r="G94" s="274">
        <f t="shared" si="100"/>
        <v>30887111.109999999</v>
      </c>
      <c r="H94" s="328"/>
      <c r="I94" s="274">
        <f t="shared" si="101"/>
        <v>30887111.109999999</v>
      </c>
      <c r="J94" s="328"/>
      <c r="K94" s="274">
        <f t="shared" si="102"/>
        <v>30887111.109999999</v>
      </c>
      <c r="L94" s="274"/>
      <c r="M94" s="274"/>
      <c r="N94" s="274"/>
      <c r="O94" s="274"/>
      <c r="P94" s="274"/>
      <c r="Q94" s="274"/>
      <c r="R94" s="274"/>
      <c r="S94" s="274"/>
      <c r="T94" s="274"/>
      <c r="U94" s="274"/>
      <c r="V94" s="262"/>
    </row>
    <row r="95" spans="1:23" ht="27.6" customHeight="1">
      <c r="A95" s="353" t="s">
        <v>450</v>
      </c>
      <c r="B95" s="318" t="s">
        <v>406</v>
      </c>
      <c r="C95" s="273"/>
      <c r="D95" s="273">
        <v>587611</v>
      </c>
      <c r="E95" s="273">
        <f t="shared" si="99"/>
        <v>587611</v>
      </c>
      <c r="F95" s="274"/>
      <c r="G95" s="274">
        <f t="shared" si="100"/>
        <v>587611</v>
      </c>
      <c r="H95" s="274"/>
      <c r="I95" s="274">
        <f t="shared" si="101"/>
        <v>587611</v>
      </c>
      <c r="J95" s="274"/>
      <c r="K95" s="274">
        <f t="shared" si="102"/>
        <v>587611</v>
      </c>
      <c r="L95" s="274"/>
      <c r="M95" s="274"/>
      <c r="N95" s="274"/>
      <c r="O95" s="274"/>
      <c r="P95" s="274"/>
      <c r="Q95" s="274"/>
      <c r="R95" s="274"/>
      <c r="S95" s="274"/>
      <c r="T95" s="274"/>
      <c r="U95" s="274"/>
      <c r="V95" s="262"/>
    </row>
    <row r="96" spans="1:23" ht="25.5">
      <c r="A96" s="353" t="s">
        <v>462</v>
      </c>
      <c r="B96" s="318" t="s">
        <v>406</v>
      </c>
      <c r="C96" s="273"/>
      <c r="D96" s="273"/>
      <c r="E96" s="273"/>
      <c r="F96" s="328">
        <v>700000</v>
      </c>
      <c r="G96" s="274">
        <f t="shared" si="100"/>
        <v>700000</v>
      </c>
      <c r="H96" s="328"/>
      <c r="I96" s="274">
        <f t="shared" si="101"/>
        <v>700000</v>
      </c>
      <c r="J96" s="328"/>
      <c r="K96" s="274">
        <f t="shared" si="102"/>
        <v>700000</v>
      </c>
      <c r="L96" s="274"/>
      <c r="M96" s="274"/>
      <c r="N96" s="274"/>
      <c r="O96" s="274"/>
      <c r="P96" s="274"/>
      <c r="Q96" s="274"/>
      <c r="R96" s="274"/>
      <c r="S96" s="274"/>
      <c r="T96" s="274"/>
      <c r="U96" s="274"/>
      <c r="V96" s="262"/>
    </row>
    <row r="97" spans="1:27" ht="54" customHeight="1">
      <c r="A97" s="353" t="s">
        <v>476</v>
      </c>
      <c r="B97" s="318" t="s">
        <v>406</v>
      </c>
      <c r="C97" s="273"/>
      <c r="D97" s="273"/>
      <c r="E97" s="273"/>
      <c r="F97" s="328">
        <v>6000000</v>
      </c>
      <c r="G97" s="274">
        <f t="shared" si="100"/>
        <v>6000000</v>
      </c>
      <c r="H97" s="328"/>
      <c r="I97" s="274">
        <f t="shared" si="101"/>
        <v>6000000</v>
      </c>
      <c r="J97" s="328"/>
      <c r="K97" s="274">
        <f t="shared" si="102"/>
        <v>6000000</v>
      </c>
      <c r="L97" s="274"/>
      <c r="M97" s="274"/>
      <c r="N97" s="274"/>
      <c r="O97" s="274"/>
      <c r="P97" s="274"/>
      <c r="Q97" s="274"/>
      <c r="R97" s="274"/>
      <c r="S97" s="274"/>
      <c r="T97" s="274"/>
      <c r="U97" s="274"/>
      <c r="V97" s="262"/>
    </row>
    <row r="98" spans="1:27" ht="19.899999999999999" customHeight="1">
      <c r="A98" s="353" t="s">
        <v>475</v>
      </c>
      <c r="B98" s="318" t="s">
        <v>406</v>
      </c>
      <c r="C98" s="273"/>
      <c r="D98" s="273"/>
      <c r="E98" s="273"/>
      <c r="F98" s="328">
        <v>3437500</v>
      </c>
      <c r="G98" s="274">
        <f t="shared" si="100"/>
        <v>3437500</v>
      </c>
      <c r="H98" s="328"/>
      <c r="I98" s="274">
        <f t="shared" si="101"/>
        <v>3437500</v>
      </c>
      <c r="J98" s="328"/>
      <c r="K98" s="274">
        <f t="shared" si="102"/>
        <v>3437500</v>
      </c>
      <c r="L98" s="274"/>
      <c r="M98" s="274"/>
      <c r="N98" s="274"/>
      <c r="O98" s="274"/>
      <c r="P98" s="274"/>
      <c r="Q98" s="274"/>
      <c r="R98" s="274"/>
      <c r="S98" s="274"/>
      <c r="T98" s="274"/>
      <c r="U98" s="274"/>
      <c r="V98" s="262"/>
    </row>
    <row r="99" spans="1:27" ht="28.9" customHeight="1">
      <c r="A99" s="353" t="s">
        <v>479</v>
      </c>
      <c r="B99" s="318" t="s">
        <v>406</v>
      </c>
      <c r="C99" s="273"/>
      <c r="D99" s="273"/>
      <c r="E99" s="273"/>
      <c r="F99" s="328">
        <v>6000000</v>
      </c>
      <c r="G99" s="274">
        <f t="shared" si="100"/>
        <v>6000000</v>
      </c>
      <c r="H99" s="328"/>
      <c r="I99" s="274">
        <f t="shared" si="101"/>
        <v>6000000</v>
      </c>
      <c r="J99" s="328"/>
      <c r="K99" s="274">
        <f t="shared" si="102"/>
        <v>6000000</v>
      </c>
      <c r="L99" s="274"/>
      <c r="M99" s="274"/>
      <c r="N99" s="274"/>
      <c r="O99" s="274"/>
      <c r="P99" s="274"/>
      <c r="Q99" s="274"/>
      <c r="R99" s="274"/>
      <c r="S99" s="274"/>
      <c r="T99" s="274"/>
      <c r="U99" s="274"/>
      <c r="V99" s="262"/>
    </row>
    <row r="100" spans="1:27" ht="30.6" customHeight="1">
      <c r="A100" s="353" t="s">
        <v>470</v>
      </c>
      <c r="B100" s="318" t="s">
        <v>471</v>
      </c>
      <c r="C100" s="273"/>
      <c r="D100" s="273"/>
      <c r="E100" s="273"/>
      <c r="F100" s="328">
        <v>3321630.68</v>
      </c>
      <c r="G100" s="274">
        <f t="shared" si="100"/>
        <v>3321630.68</v>
      </c>
      <c r="H100" s="328"/>
      <c r="I100" s="274">
        <f t="shared" si="101"/>
        <v>3321630.68</v>
      </c>
      <c r="J100" s="328"/>
      <c r="K100" s="274">
        <f t="shared" si="102"/>
        <v>3321630.68</v>
      </c>
      <c r="L100" s="274"/>
      <c r="M100" s="274"/>
      <c r="N100" s="274"/>
      <c r="O100" s="274"/>
      <c r="P100" s="274"/>
      <c r="Q100" s="274"/>
      <c r="R100" s="274"/>
      <c r="S100" s="274"/>
      <c r="T100" s="274"/>
      <c r="U100" s="274"/>
      <c r="V100" s="262"/>
    </row>
    <row r="101" spans="1:27" ht="30.6" customHeight="1">
      <c r="A101" s="353" t="s">
        <v>496</v>
      </c>
      <c r="B101" s="318"/>
      <c r="C101" s="273"/>
      <c r="D101" s="273"/>
      <c r="E101" s="273"/>
      <c r="F101" s="328"/>
      <c r="G101" s="274"/>
      <c r="H101" s="328"/>
      <c r="I101" s="274"/>
      <c r="J101" s="328">
        <v>129500</v>
      </c>
      <c r="K101" s="274">
        <f t="shared" si="102"/>
        <v>129500</v>
      </c>
      <c r="L101" s="274"/>
      <c r="M101" s="274"/>
      <c r="N101" s="274"/>
      <c r="O101" s="274"/>
      <c r="P101" s="274"/>
      <c r="Q101" s="274"/>
      <c r="R101" s="274"/>
      <c r="S101" s="274"/>
      <c r="T101" s="274"/>
      <c r="U101" s="274"/>
      <c r="V101" s="262"/>
    </row>
    <row r="102" spans="1:27" s="292" customFormat="1" ht="21">
      <c r="A102" s="355" t="s">
        <v>256</v>
      </c>
      <c r="B102" s="317" t="s">
        <v>257</v>
      </c>
      <c r="C102" s="269">
        <v>9079841.6099999994</v>
      </c>
      <c r="D102" s="269"/>
      <c r="E102" s="269">
        <f>E103</f>
        <v>9079841.6099999994</v>
      </c>
      <c r="F102" s="270"/>
      <c r="G102" s="270">
        <f>G103</f>
        <v>9079841.6099999994</v>
      </c>
      <c r="H102" s="270"/>
      <c r="I102" s="270">
        <f>I103</f>
        <v>9448976.6099999994</v>
      </c>
      <c r="J102" s="270">
        <f>J103</f>
        <v>-615877.30000000005</v>
      </c>
      <c r="K102" s="270">
        <f>K103</f>
        <v>8833099.3099999987</v>
      </c>
      <c r="L102" s="270">
        <v>0</v>
      </c>
      <c r="M102" s="270">
        <v>0</v>
      </c>
      <c r="N102" s="270">
        <v>0</v>
      </c>
      <c r="O102" s="270">
        <v>0</v>
      </c>
      <c r="P102" s="270">
        <v>0</v>
      </c>
      <c r="Q102" s="270">
        <v>0</v>
      </c>
      <c r="R102" s="270">
        <v>0</v>
      </c>
      <c r="S102" s="274">
        <f t="shared" si="105"/>
        <v>0</v>
      </c>
      <c r="T102" s="270">
        <v>0</v>
      </c>
      <c r="U102" s="274">
        <f t="shared" ref="U102" si="108">S102+T102</f>
        <v>0</v>
      </c>
      <c r="V102" s="261"/>
      <c r="W102" s="291"/>
    </row>
    <row r="103" spans="1:27" ht="22.5">
      <c r="A103" s="353" t="s">
        <v>442</v>
      </c>
      <c r="B103" s="318" t="s">
        <v>443</v>
      </c>
      <c r="C103" s="273">
        <v>9079841.6099999994</v>
      </c>
      <c r="D103" s="273"/>
      <c r="E103" s="273">
        <f>C103</f>
        <v>9079841.6099999994</v>
      </c>
      <c r="F103" s="274"/>
      <c r="G103" s="274">
        <f>E103</f>
        <v>9079841.6099999994</v>
      </c>
      <c r="H103" s="274">
        <v>369135</v>
      </c>
      <c r="I103" s="274">
        <f>G103+H103</f>
        <v>9448976.6099999994</v>
      </c>
      <c r="J103" s="274">
        <v>-615877.30000000005</v>
      </c>
      <c r="K103" s="274">
        <f>I103+J103</f>
        <v>8833099.3099999987</v>
      </c>
      <c r="L103" s="273">
        <f>L102</f>
        <v>0</v>
      </c>
      <c r="M103" s="273"/>
      <c r="N103" s="273">
        <f>L103</f>
        <v>0</v>
      </c>
      <c r="O103" s="274"/>
      <c r="P103" s="274">
        <f>N103</f>
        <v>0</v>
      </c>
      <c r="Q103" s="273">
        <v>0</v>
      </c>
      <c r="R103" s="273"/>
      <c r="S103" s="273">
        <v>0</v>
      </c>
      <c r="T103" s="274"/>
      <c r="U103" s="274">
        <v>0</v>
      </c>
      <c r="V103" s="258"/>
    </row>
    <row r="104" spans="1:27">
      <c r="A104" s="353"/>
      <c r="B104" s="318"/>
      <c r="C104" s="287"/>
      <c r="D104" s="287"/>
      <c r="E104" s="287"/>
      <c r="F104" s="288"/>
      <c r="G104" s="288"/>
      <c r="H104" s="288"/>
      <c r="I104" s="288"/>
      <c r="J104" s="288"/>
      <c r="K104" s="288"/>
      <c r="L104" s="288"/>
      <c r="M104" s="288"/>
      <c r="N104" s="288"/>
      <c r="O104" s="288"/>
      <c r="P104" s="288"/>
      <c r="Q104" s="288"/>
      <c r="R104" s="288"/>
      <c r="S104" s="288"/>
      <c r="T104" s="288"/>
      <c r="U104" s="288"/>
      <c r="V104" s="266"/>
    </row>
    <row r="105" spans="1:27">
      <c r="A105" s="351" t="s">
        <v>66</v>
      </c>
      <c r="B105" s="317"/>
      <c r="C105" s="230">
        <f>C8+C36</f>
        <v>1837401509.8700001</v>
      </c>
      <c r="D105" s="230">
        <f t="shared" ref="D105:S105" si="109">D8+D36</f>
        <v>50079151.469999999</v>
      </c>
      <c r="E105" s="230">
        <f t="shared" si="109"/>
        <v>1887480661.3399999</v>
      </c>
      <c r="F105" s="296">
        <f t="shared" ref="F105:G105" si="110">F8+F36</f>
        <v>48661314.099999994</v>
      </c>
      <c r="G105" s="296">
        <f t="shared" si="110"/>
        <v>1936141975.4399998</v>
      </c>
      <c r="H105" s="296">
        <f t="shared" ref="H105:I105" si="111">H8+H36</f>
        <v>34588350.399999999</v>
      </c>
      <c r="I105" s="296">
        <f t="shared" si="111"/>
        <v>1971099460.8399999</v>
      </c>
      <c r="J105" s="296">
        <f t="shared" ref="J105:K105" si="112">J8+J36</f>
        <v>23277876.919999998</v>
      </c>
      <c r="K105" s="296">
        <f t="shared" si="112"/>
        <v>1994377337.76</v>
      </c>
      <c r="L105" s="230">
        <f t="shared" si="109"/>
        <v>1718104504.5599999</v>
      </c>
      <c r="M105" s="230">
        <f t="shared" si="109"/>
        <v>12606396.420000002</v>
      </c>
      <c r="N105" s="230">
        <f t="shared" si="109"/>
        <v>1730710900.9799998</v>
      </c>
      <c r="O105" s="296">
        <f t="shared" ref="O105:P105" si="113">O8+O36</f>
        <v>3822000</v>
      </c>
      <c r="P105" s="296">
        <f t="shared" si="113"/>
        <v>1734532900.9799998</v>
      </c>
      <c r="Q105" s="230">
        <f t="shared" si="109"/>
        <v>1754895041.3999999</v>
      </c>
      <c r="R105" s="230">
        <f t="shared" si="109"/>
        <v>-4297177.2600000016</v>
      </c>
      <c r="S105" s="230">
        <f t="shared" si="109"/>
        <v>1750597864.1399999</v>
      </c>
      <c r="T105" s="296">
        <f t="shared" ref="T105:U105" si="114">T8+T36</f>
        <v>-19660112.960000001</v>
      </c>
      <c r="U105" s="296">
        <f t="shared" si="114"/>
        <v>1730937751.1800001</v>
      </c>
      <c r="V105" s="267"/>
      <c r="Y105" s="255"/>
      <c r="Z105" s="255"/>
      <c r="AA105" s="255"/>
    </row>
    <row r="106" spans="1:27" s="306" customFormat="1">
      <c r="A106" s="356"/>
      <c r="B106" s="321"/>
      <c r="F106" s="298"/>
      <c r="G106" s="298"/>
      <c r="H106" s="298"/>
      <c r="I106" s="298"/>
      <c r="J106" s="298"/>
      <c r="K106" s="298"/>
      <c r="O106" s="298"/>
      <c r="P106" s="298"/>
      <c r="T106" s="298"/>
      <c r="U106" s="298"/>
      <c r="W106" s="227"/>
    </row>
    <row r="107" spans="1:27" s="298" customFormat="1">
      <c r="A107" s="356"/>
      <c r="B107" s="322"/>
      <c r="C107" s="297"/>
      <c r="D107" s="297"/>
      <c r="E107" s="297">
        <f>C105+D105</f>
        <v>1887480661.3400002</v>
      </c>
      <c r="F107" s="297"/>
      <c r="G107" s="297">
        <f>E105+F105</f>
        <v>1936141975.4399998</v>
      </c>
      <c r="H107" s="297"/>
      <c r="I107" s="297">
        <f>G105+H105</f>
        <v>1970730325.8399999</v>
      </c>
      <c r="J107" s="297"/>
      <c r="K107" s="297">
        <f>I105+J105</f>
        <v>1994377337.76</v>
      </c>
      <c r="L107" s="297"/>
      <c r="M107" s="297"/>
      <c r="N107" s="297">
        <f>L105+M105</f>
        <v>1730710900.98</v>
      </c>
      <c r="O107" s="297"/>
      <c r="P107" s="297">
        <f>N105+O105</f>
        <v>1734532900.9799998</v>
      </c>
      <c r="Q107" s="297"/>
      <c r="R107" s="297"/>
      <c r="S107" s="297">
        <f>Q105+R105</f>
        <v>1750597864.1399999</v>
      </c>
      <c r="T107" s="297"/>
      <c r="U107" s="297">
        <f>S105+T105</f>
        <v>1730937751.1799998</v>
      </c>
      <c r="V107" s="297"/>
      <c r="W107" s="300"/>
      <c r="Z107" s="297"/>
      <c r="AA107" s="297"/>
    </row>
    <row r="108" spans="1:27" s="298" customFormat="1">
      <c r="A108" s="356"/>
      <c r="B108" s="322"/>
      <c r="W108" s="300"/>
    </row>
    <row r="109" spans="1:27" s="306" customFormat="1">
      <c r="A109" s="356"/>
      <c r="B109" s="321"/>
      <c r="F109" s="298"/>
      <c r="G109" s="298"/>
      <c r="H109" s="298"/>
      <c r="I109" s="298"/>
      <c r="J109" s="298"/>
      <c r="K109" s="298"/>
      <c r="O109" s="298"/>
      <c r="P109" s="298"/>
      <c r="T109" s="298"/>
      <c r="U109" s="298"/>
      <c r="W109" s="227"/>
    </row>
  </sheetData>
  <mergeCells count="7">
    <mergeCell ref="A1:Q1"/>
    <mergeCell ref="A5:A6"/>
    <mergeCell ref="B5:B6"/>
    <mergeCell ref="Q6:U6"/>
    <mergeCell ref="C5:U5"/>
    <mergeCell ref="L6:P6"/>
    <mergeCell ref="C6:K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AA118"/>
  <sheetViews>
    <sheetView topLeftCell="A109" zoomScaleSheetLayoutView="100" workbookViewId="0">
      <selection activeCell="W11" sqref="W11"/>
    </sheetView>
  </sheetViews>
  <sheetFormatPr defaultColWidth="9.140625" defaultRowHeight="12.75"/>
  <cols>
    <col min="1" max="1" width="56" style="183" customWidth="1"/>
    <col min="2" max="2" width="22.140625" style="184" customWidth="1"/>
    <col min="3" max="4" width="14.28515625" style="183" hidden="1" customWidth="1"/>
    <col min="5" max="5" width="14.7109375" style="183" hidden="1" customWidth="1"/>
    <col min="6" max="6" width="14.28515625" style="304" hidden="1" customWidth="1"/>
    <col min="7" max="7" width="14.7109375" style="304" hidden="1" customWidth="1"/>
    <col min="8" max="8" width="14.28515625" style="304" hidden="1" customWidth="1"/>
    <col min="9" max="9" width="3.140625" style="304" hidden="1" customWidth="1"/>
    <col min="10" max="10" width="14.28515625" style="304" hidden="1" customWidth="1"/>
    <col min="11" max="11" width="14.7109375" style="304" customWidth="1"/>
    <col min="12" max="12" width="14.5703125" style="183" hidden="1" customWidth="1"/>
    <col min="13" max="13" width="11.5703125" style="183" hidden="1" customWidth="1"/>
    <col min="14" max="14" width="11.140625" style="183" hidden="1" customWidth="1"/>
    <col min="15" max="15" width="10" style="304" hidden="1" customWidth="1"/>
    <col min="16" max="16" width="14.5703125" style="304" customWidth="1"/>
    <col min="17" max="17" width="14.85546875" style="183" hidden="1" customWidth="1"/>
    <col min="18" max="18" width="14.5703125" style="183" hidden="1" customWidth="1"/>
    <col min="19" max="19" width="14.85546875" style="183" hidden="1" customWidth="1"/>
    <col min="20" max="20" width="14.5703125" style="304" hidden="1" customWidth="1"/>
    <col min="21" max="21" width="14.85546875" style="304" customWidth="1"/>
    <col min="22" max="22" width="14.85546875" style="183" customWidth="1"/>
    <col min="23" max="23" width="13.28515625" style="186" customWidth="1"/>
    <col min="24" max="24" width="14.5703125" style="183" customWidth="1"/>
    <col min="25" max="25" width="17.5703125" style="183" customWidth="1"/>
    <col min="26" max="26" width="16.28515625" style="183" customWidth="1"/>
    <col min="27" max="27" width="17.28515625" style="183" customWidth="1"/>
    <col min="28" max="16384" width="9.140625" style="183"/>
  </cols>
  <sheetData>
    <row r="1" spans="1:23" ht="16.149999999999999" customHeight="1">
      <c r="D1" s="377" t="s">
        <v>409</v>
      </c>
      <c r="E1" s="377"/>
      <c r="F1" s="377"/>
      <c r="G1" s="377"/>
      <c r="H1" s="377"/>
      <c r="I1" s="377"/>
      <c r="J1" s="377"/>
      <c r="K1" s="377"/>
      <c r="L1" s="377"/>
      <c r="M1" s="377"/>
      <c r="N1" s="377"/>
      <c r="O1" s="377"/>
      <c r="P1" s="377"/>
      <c r="Q1" s="377"/>
      <c r="R1" s="377"/>
      <c r="S1" s="377"/>
      <c r="T1" s="347"/>
      <c r="U1" s="347"/>
      <c r="W1" s="183"/>
    </row>
    <row r="2" spans="1:23" ht="45" customHeight="1">
      <c r="C2" s="400" t="s">
        <v>495</v>
      </c>
      <c r="D2" s="400"/>
      <c r="E2" s="400"/>
      <c r="F2" s="400"/>
      <c r="G2" s="400"/>
      <c r="H2" s="400"/>
      <c r="I2" s="400"/>
      <c r="J2" s="400"/>
      <c r="K2" s="400"/>
      <c r="L2" s="400"/>
      <c r="M2" s="400"/>
      <c r="N2" s="400"/>
      <c r="O2" s="400"/>
      <c r="P2" s="400"/>
      <c r="Q2" s="400"/>
      <c r="R2" s="400"/>
      <c r="S2" s="400"/>
      <c r="T2" s="346"/>
      <c r="U2" s="346"/>
      <c r="W2" s="183"/>
    </row>
    <row r="3" spans="1:23" ht="16.149999999999999" customHeight="1">
      <c r="C3" s="360"/>
      <c r="D3" s="360"/>
      <c r="E3" s="360"/>
      <c r="F3" s="360"/>
      <c r="G3" s="360"/>
      <c r="H3" s="360"/>
      <c r="I3" s="360"/>
      <c r="J3" s="360"/>
      <c r="K3" s="360"/>
      <c r="L3" s="360"/>
      <c r="M3" s="360"/>
      <c r="N3" s="360"/>
      <c r="O3" s="360"/>
      <c r="P3" s="360"/>
      <c r="Q3" s="360"/>
      <c r="R3" s="360"/>
      <c r="S3" s="360"/>
      <c r="T3" s="346"/>
      <c r="U3" s="346"/>
      <c r="W3" s="183"/>
    </row>
    <row r="4" spans="1:23" ht="16.149999999999999" customHeight="1">
      <c r="D4" s="377" t="s">
        <v>409</v>
      </c>
      <c r="E4" s="377"/>
      <c r="F4" s="377"/>
      <c r="G4" s="377"/>
      <c r="H4" s="377"/>
      <c r="I4" s="377"/>
      <c r="J4" s="377"/>
      <c r="K4" s="377"/>
      <c r="L4" s="377"/>
      <c r="M4" s="377"/>
      <c r="N4" s="377"/>
      <c r="O4" s="377"/>
      <c r="P4" s="377"/>
      <c r="Q4" s="377"/>
      <c r="R4" s="377"/>
      <c r="S4" s="377"/>
      <c r="T4" s="347"/>
      <c r="U4" s="347"/>
      <c r="W4" s="183"/>
    </row>
    <row r="5" spans="1:23" ht="40.9" customHeight="1">
      <c r="C5" s="400" t="s">
        <v>490</v>
      </c>
      <c r="D5" s="400"/>
      <c r="E5" s="400"/>
      <c r="F5" s="400"/>
      <c r="G5" s="400"/>
      <c r="H5" s="400"/>
      <c r="I5" s="400"/>
      <c r="J5" s="400"/>
      <c r="K5" s="400"/>
      <c r="L5" s="400"/>
      <c r="M5" s="400"/>
      <c r="N5" s="400"/>
      <c r="O5" s="400"/>
      <c r="P5" s="400"/>
      <c r="Q5" s="400"/>
      <c r="R5" s="400"/>
      <c r="S5" s="400"/>
      <c r="T5" s="346"/>
      <c r="U5" s="346"/>
      <c r="W5" s="183"/>
    </row>
    <row r="6" spans="1:23" ht="16.149999999999999" customHeight="1">
      <c r="C6" s="337"/>
      <c r="D6" s="337"/>
      <c r="E6" s="337"/>
      <c r="F6" s="337"/>
      <c r="G6" s="337"/>
      <c r="H6" s="341"/>
      <c r="I6" s="341"/>
      <c r="J6" s="361"/>
      <c r="K6" s="361"/>
      <c r="L6" s="338"/>
      <c r="M6" s="338"/>
      <c r="N6" s="338"/>
      <c r="O6" s="346"/>
      <c r="P6" s="346"/>
      <c r="Q6" s="338"/>
      <c r="R6" s="338"/>
      <c r="S6" s="338"/>
      <c r="T6" s="346"/>
      <c r="U6" s="346"/>
      <c r="W6" s="183"/>
    </row>
    <row r="7" spans="1:23" ht="16.149999999999999" customHeight="1">
      <c r="D7" s="377" t="s">
        <v>409</v>
      </c>
      <c r="E7" s="377"/>
      <c r="F7" s="377"/>
      <c r="G7" s="377"/>
      <c r="H7" s="377"/>
      <c r="I7" s="377"/>
      <c r="J7" s="377"/>
      <c r="K7" s="377"/>
      <c r="L7" s="377"/>
      <c r="M7" s="377"/>
      <c r="N7" s="377"/>
      <c r="O7" s="377"/>
      <c r="P7" s="377"/>
      <c r="Q7" s="377"/>
      <c r="R7" s="377"/>
      <c r="S7" s="377"/>
      <c r="T7" s="347"/>
      <c r="U7" s="347"/>
      <c r="W7" s="183"/>
    </row>
    <row r="8" spans="1:23" ht="40.9" customHeight="1">
      <c r="C8" s="400" t="s">
        <v>464</v>
      </c>
      <c r="D8" s="400"/>
      <c r="E8" s="400"/>
      <c r="F8" s="400"/>
      <c r="G8" s="400"/>
      <c r="H8" s="400"/>
      <c r="I8" s="400"/>
      <c r="J8" s="400"/>
      <c r="K8" s="400"/>
      <c r="L8" s="400"/>
      <c r="M8" s="400"/>
      <c r="N8" s="400"/>
      <c r="O8" s="400"/>
      <c r="P8" s="400"/>
      <c r="Q8" s="400"/>
      <c r="R8" s="400"/>
      <c r="S8" s="400"/>
      <c r="T8" s="346"/>
      <c r="U8" s="346" t="s">
        <v>497</v>
      </c>
      <c r="W8" s="183"/>
    </row>
    <row r="9" spans="1:23" s="226" customFormat="1" ht="11.45" customHeight="1">
      <c r="A9" s="233"/>
      <c r="B9" s="234"/>
      <c r="C9" s="235"/>
      <c r="D9" s="235"/>
      <c r="E9" s="235"/>
      <c r="F9" s="324"/>
      <c r="G9" s="324"/>
      <c r="H9" s="324"/>
      <c r="I9" s="324"/>
      <c r="J9" s="324"/>
      <c r="K9" s="324"/>
      <c r="L9" s="235"/>
      <c r="M9" s="235"/>
      <c r="N9" s="235"/>
      <c r="O9" s="324"/>
      <c r="P9" s="324"/>
      <c r="Q9" s="235"/>
      <c r="R9" s="235"/>
      <c r="S9" s="235"/>
      <c r="T9" s="324"/>
      <c r="U9" s="324"/>
      <c r="V9" s="235"/>
      <c r="W9" s="227"/>
    </row>
    <row r="10" spans="1:23" ht="16.149999999999999" customHeight="1">
      <c r="D10" s="377" t="s">
        <v>409</v>
      </c>
      <c r="E10" s="377"/>
      <c r="F10" s="377"/>
      <c r="G10" s="377"/>
      <c r="H10" s="377"/>
      <c r="I10" s="377"/>
      <c r="J10" s="377"/>
      <c r="K10" s="377"/>
      <c r="L10" s="377"/>
      <c r="M10" s="377"/>
      <c r="N10" s="377"/>
      <c r="O10" s="377"/>
      <c r="P10" s="377"/>
      <c r="Q10" s="377"/>
      <c r="R10" s="377"/>
      <c r="S10" s="377"/>
      <c r="T10" s="347"/>
      <c r="U10" s="347"/>
      <c r="W10" s="183"/>
    </row>
    <row r="11" spans="1:23" ht="48.6" customHeight="1">
      <c r="C11" s="400" t="s">
        <v>455</v>
      </c>
      <c r="D11" s="400"/>
      <c r="E11" s="400"/>
      <c r="F11" s="400"/>
      <c r="G11" s="400"/>
      <c r="H11" s="400"/>
      <c r="I11" s="400"/>
      <c r="J11" s="400"/>
      <c r="K11" s="400"/>
      <c r="L11" s="400"/>
      <c r="M11" s="400"/>
      <c r="N11" s="400"/>
      <c r="O11" s="400"/>
      <c r="P11" s="400"/>
      <c r="Q11" s="400"/>
      <c r="R11" s="400"/>
      <c r="S11" s="400"/>
      <c r="T11" s="346"/>
      <c r="U11" s="346"/>
      <c r="W11" s="183"/>
    </row>
    <row r="12" spans="1:23" s="226" customFormat="1" ht="30.6" customHeight="1">
      <c r="A12" s="406" t="s">
        <v>439</v>
      </c>
      <c r="B12" s="406"/>
      <c r="C12" s="406"/>
      <c r="D12" s="406"/>
      <c r="E12" s="406"/>
      <c r="F12" s="406"/>
      <c r="G12" s="406"/>
      <c r="H12" s="406"/>
      <c r="I12" s="406"/>
      <c r="J12" s="406"/>
      <c r="K12" s="406"/>
      <c r="L12" s="406"/>
      <c r="M12" s="406"/>
      <c r="N12" s="406"/>
      <c r="O12" s="406"/>
      <c r="P12" s="406"/>
      <c r="Q12" s="406"/>
      <c r="R12" s="406"/>
      <c r="S12" s="406"/>
      <c r="T12" s="348"/>
      <c r="U12" s="348"/>
      <c r="V12" s="235"/>
      <c r="W12" s="227"/>
    </row>
    <row r="13" spans="1:23" s="226" customFormat="1" ht="16.149999999999999" customHeight="1">
      <c r="A13" s="233"/>
      <c r="B13" s="234"/>
      <c r="C13" s="235"/>
      <c r="D13" s="235"/>
      <c r="E13" s="235"/>
      <c r="F13" s="324"/>
      <c r="G13" s="324"/>
      <c r="H13" s="324"/>
      <c r="I13" s="324"/>
      <c r="J13" s="324"/>
      <c r="K13" s="324"/>
      <c r="L13" s="235"/>
      <c r="M13" s="235"/>
      <c r="N13" s="235"/>
      <c r="O13" s="324"/>
      <c r="P13" s="324"/>
      <c r="Q13" s="235"/>
      <c r="R13" s="235"/>
      <c r="S13" s="235"/>
      <c r="T13" s="324"/>
      <c r="U13" s="324"/>
      <c r="V13" s="235"/>
      <c r="W13" s="227"/>
    </row>
    <row r="14" spans="1:23" ht="19.149999999999999" customHeight="1">
      <c r="A14" s="380" t="s">
        <v>50</v>
      </c>
      <c r="B14" s="380" t="s">
        <v>51</v>
      </c>
      <c r="C14" s="382" t="s">
        <v>343</v>
      </c>
      <c r="D14" s="383"/>
      <c r="E14" s="383"/>
      <c r="F14" s="383"/>
      <c r="G14" s="383"/>
      <c r="H14" s="383"/>
      <c r="I14" s="383"/>
      <c r="J14" s="383"/>
      <c r="K14" s="383"/>
      <c r="L14" s="383"/>
      <c r="M14" s="383"/>
      <c r="N14" s="383"/>
      <c r="O14" s="383"/>
      <c r="P14" s="383"/>
      <c r="Q14" s="383"/>
      <c r="R14" s="383"/>
      <c r="S14" s="383"/>
      <c r="T14" s="383"/>
      <c r="U14" s="384"/>
      <c r="V14" s="259"/>
    </row>
    <row r="15" spans="1:23" ht="22.9" customHeight="1">
      <c r="A15" s="381"/>
      <c r="B15" s="381"/>
      <c r="C15" s="401" t="s">
        <v>341</v>
      </c>
      <c r="D15" s="402"/>
      <c r="E15" s="402"/>
      <c r="F15" s="402"/>
      <c r="G15" s="402"/>
      <c r="H15" s="402"/>
      <c r="I15" s="402"/>
      <c r="J15" s="402"/>
      <c r="K15" s="403"/>
      <c r="L15" s="394" t="s">
        <v>342</v>
      </c>
      <c r="M15" s="407"/>
      <c r="N15" s="407"/>
      <c r="O15" s="407"/>
      <c r="P15" s="408"/>
      <c r="Q15" s="398" t="s">
        <v>360</v>
      </c>
      <c r="R15" s="404"/>
      <c r="S15" s="404"/>
      <c r="T15" s="404"/>
      <c r="U15" s="405"/>
      <c r="V15" s="259"/>
    </row>
    <row r="16" spans="1:23" ht="21.6" customHeight="1">
      <c r="A16" s="187">
        <v>1</v>
      </c>
      <c r="B16" s="188">
        <v>2</v>
      </c>
      <c r="C16" s="239">
        <v>3</v>
      </c>
      <c r="D16" s="289" t="s">
        <v>412</v>
      </c>
      <c r="E16" s="239">
        <v>3</v>
      </c>
      <c r="F16" s="325" t="s">
        <v>469</v>
      </c>
      <c r="G16" s="326">
        <v>3</v>
      </c>
      <c r="H16" s="325" t="s">
        <v>485</v>
      </c>
      <c r="I16" s="326">
        <v>3</v>
      </c>
      <c r="J16" s="325" t="s">
        <v>492</v>
      </c>
      <c r="K16" s="326">
        <v>3</v>
      </c>
      <c r="L16" s="240">
        <v>4</v>
      </c>
      <c r="M16" s="289" t="s">
        <v>412</v>
      </c>
      <c r="N16" s="240">
        <v>4</v>
      </c>
      <c r="O16" s="325" t="s">
        <v>486</v>
      </c>
      <c r="P16" s="334">
        <v>4</v>
      </c>
      <c r="Q16" s="241">
        <v>5</v>
      </c>
      <c r="R16" s="289" t="s">
        <v>412</v>
      </c>
      <c r="S16" s="241">
        <v>5</v>
      </c>
      <c r="T16" s="325" t="s">
        <v>486</v>
      </c>
      <c r="U16" s="335">
        <v>5</v>
      </c>
      <c r="V16" s="260"/>
    </row>
    <row r="17" spans="1:27" s="186" customFormat="1" ht="15.6" customHeight="1">
      <c r="A17" s="228" t="s">
        <v>59</v>
      </c>
      <c r="B17" s="268" t="s">
        <v>22</v>
      </c>
      <c r="C17" s="269">
        <f>C18+C20+C22+C26+C30+C34+C37+C38+C40+C43</f>
        <v>447196424</v>
      </c>
      <c r="D17" s="269">
        <f t="shared" ref="D17:S17" si="0">D18+D20+D22+D26+D30+D34+D37+D38+D40+D43</f>
        <v>0</v>
      </c>
      <c r="E17" s="269">
        <f t="shared" si="0"/>
        <v>447196424</v>
      </c>
      <c r="F17" s="270">
        <f t="shared" ref="F17:G17" si="1">F18+F20+F22+F26+F30+F34+F37+F38+F40+F43</f>
        <v>0</v>
      </c>
      <c r="G17" s="270">
        <f t="shared" si="1"/>
        <v>447196424</v>
      </c>
      <c r="H17" s="270">
        <f t="shared" ref="H17:I17" si="2">H18+H20+H22+H26+H30+H34+H37+H38+H40+H43</f>
        <v>0</v>
      </c>
      <c r="I17" s="270">
        <f t="shared" si="2"/>
        <v>447196424</v>
      </c>
      <c r="J17" s="270">
        <f t="shared" ref="J17:K17" si="3">J18+J20+J22+J26+J30+J34+J37+J38+J40+J43</f>
        <v>0</v>
      </c>
      <c r="K17" s="270">
        <f t="shared" si="3"/>
        <v>447196424</v>
      </c>
      <c r="L17" s="269">
        <f t="shared" si="0"/>
        <v>477966717</v>
      </c>
      <c r="M17" s="269">
        <f t="shared" si="0"/>
        <v>0</v>
      </c>
      <c r="N17" s="269">
        <f t="shared" si="0"/>
        <v>477966717</v>
      </c>
      <c r="O17" s="270">
        <f t="shared" ref="O17:P17" si="4">O18+O20+O22+O26+O30+O34+O37+O38+O40+O43</f>
        <v>0</v>
      </c>
      <c r="P17" s="270">
        <f t="shared" si="4"/>
        <v>477966717</v>
      </c>
      <c r="Q17" s="269">
        <f t="shared" si="0"/>
        <v>509799834</v>
      </c>
      <c r="R17" s="269">
        <f t="shared" si="0"/>
        <v>0</v>
      </c>
      <c r="S17" s="269">
        <f t="shared" si="0"/>
        <v>509799834</v>
      </c>
      <c r="T17" s="270">
        <f t="shared" ref="T17:U17" si="5">T18+T20+T22+T26+T30+T34+T37+T38+T40+T43</f>
        <v>0</v>
      </c>
      <c r="U17" s="270">
        <f t="shared" si="5"/>
        <v>509799834</v>
      </c>
      <c r="V17" s="261"/>
    </row>
    <row r="18" spans="1:27" s="186" customFormat="1" ht="19.899999999999999" customHeight="1">
      <c r="A18" s="271" t="s">
        <v>18</v>
      </c>
      <c r="B18" s="272" t="s">
        <v>23</v>
      </c>
      <c r="C18" s="273">
        <f>C19</f>
        <v>318134000</v>
      </c>
      <c r="D18" s="273">
        <f t="shared" ref="D18:U18" si="6">D19</f>
        <v>0</v>
      </c>
      <c r="E18" s="273">
        <f t="shared" si="6"/>
        <v>318134000</v>
      </c>
      <c r="F18" s="274">
        <f t="shared" si="6"/>
        <v>0</v>
      </c>
      <c r="G18" s="274">
        <f t="shared" si="6"/>
        <v>318134000</v>
      </c>
      <c r="H18" s="274">
        <f t="shared" si="6"/>
        <v>0</v>
      </c>
      <c r="I18" s="274">
        <f t="shared" si="6"/>
        <v>318134000</v>
      </c>
      <c r="J18" s="274">
        <f t="shared" si="6"/>
        <v>0</v>
      </c>
      <c r="K18" s="274">
        <f t="shared" si="6"/>
        <v>318134000</v>
      </c>
      <c r="L18" s="273">
        <f t="shared" si="6"/>
        <v>345270830</v>
      </c>
      <c r="M18" s="273">
        <f t="shared" si="6"/>
        <v>0</v>
      </c>
      <c r="N18" s="273">
        <f t="shared" si="6"/>
        <v>345270830</v>
      </c>
      <c r="O18" s="274">
        <f t="shared" si="6"/>
        <v>0</v>
      </c>
      <c r="P18" s="274">
        <f t="shared" si="6"/>
        <v>345270830</v>
      </c>
      <c r="Q18" s="273">
        <f t="shared" si="6"/>
        <v>374722432</v>
      </c>
      <c r="R18" s="273">
        <f t="shared" si="6"/>
        <v>0</v>
      </c>
      <c r="S18" s="273">
        <f t="shared" si="6"/>
        <v>374722432</v>
      </c>
      <c r="T18" s="274">
        <f t="shared" si="6"/>
        <v>0</v>
      </c>
      <c r="U18" s="274">
        <f t="shared" si="6"/>
        <v>374722432</v>
      </c>
      <c r="V18" s="262"/>
    </row>
    <row r="19" spans="1:27" s="186" customFormat="1" ht="15.6" customHeight="1">
      <c r="A19" s="275" t="s">
        <v>1</v>
      </c>
      <c r="B19" s="272" t="s">
        <v>25</v>
      </c>
      <c r="C19" s="273">
        <v>318134000</v>
      </c>
      <c r="D19" s="273"/>
      <c r="E19" s="273">
        <v>318134000</v>
      </c>
      <c r="F19" s="274"/>
      <c r="G19" s="274">
        <v>318134000</v>
      </c>
      <c r="H19" s="274"/>
      <c r="I19" s="274">
        <v>318134000</v>
      </c>
      <c r="J19" s="274"/>
      <c r="K19" s="274">
        <v>318134000</v>
      </c>
      <c r="L19" s="274">
        <v>345270830</v>
      </c>
      <c r="M19" s="274"/>
      <c r="N19" s="274">
        <v>345270830</v>
      </c>
      <c r="O19" s="274"/>
      <c r="P19" s="274">
        <v>345270830</v>
      </c>
      <c r="Q19" s="274">
        <v>374722432</v>
      </c>
      <c r="R19" s="274"/>
      <c r="S19" s="274">
        <v>374722432</v>
      </c>
      <c r="T19" s="274"/>
      <c r="U19" s="274">
        <v>374722432</v>
      </c>
      <c r="V19" s="262"/>
    </row>
    <row r="20" spans="1:27" s="186" customFormat="1" ht="30" customHeight="1">
      <c r="A20" s="276" t="s">
        <v>9</v>
      </c>
      <c r="B20" s="272" t="s">
        <v>26</v>
      </c>
      <c r="C20" s="273">
        <f>C21</f>
        <v>34823020</v>
      </c>
      <c r="D20" s="273">
        <f t="shared" ref="D20:U20" si="7">D21</f>
        <v>0</v>
      </c>
      <c r="E20" s="273">
        <f t="shared" si="7"/>
        <v>34823020</v>
      </c>
      <c r="F20" s="274">
        <f t="shared" si="7"/>
        <v>0</v>
      </c>
      <c r="G20" s="274">
        <f t="shared" si="7"/>
        <v>34823020</v>
      </c>
      <c r="H20" s="274">
        <f t="shared" si="7"/>
        <v>0</v>
      </c>
      <c r="I20" s="274">
        <f t="shared" si="7"/>
        <v>34823020</v>
      </c>
      <c r="J20" s="274">
        <f t="shared" si="7"/>
        <v>0</v>
      </c>
      <c r="K20" s="274">
        <f t="shared" si="7"/>
        <v>34823020</v>
      </c>
      <c r="L20" s="273">
        <f t="shared" si="7"/>
        <v>37455011</v>
      </c>
      <c r="M20" s="273">
        <f t="shared" si="7"/>
        <v>0</v>
      </c>
      <c r="N20" s="273">
        <f t="shared" si="7"/>
        <v>37455011</v>
      </c>
      <c r="O20" s="274">
        <f t="shared" si="7"/>
        <v>0</v>
      </c>
      <c r="P20" s="274">
        <f t="shared" si="7"/>
        <v>37455011</v>
      </c>
      <c r="Q20" s="273">
        <f t="shared" si="7"/>
        <v>39247926</v>
      </c>
      <c r="R20" s="273">
        <f t="shared" si="7"/>
        <v>0</v>
      </c>
      <c r="S20" s="273">
        <f t="shared" si="7"/>
        <v>39247926</v>
      </c>
      <c r="T20" s="274">
        <f t="shared" si="7"/>
        <v>0</v>
      </c>
      <c r="U20" s="274">
        <f t="shared" si="7"/>
        <v>39247926</v>
      </c>
      <c r="V20" s="262"/>
    </row>
    <row r="21" spans="1:27" s="186" customFormat="1" ht="25.15" customHeight="1">
      <c r="A21" s="275" t="s">
        <v>10</v>
      </c>
      <c r="B21" s="272" t="s">
        <v>27</v>
      </c>
      <c r="C21" s="273">
        <v>34823020</v>
      </c>
      <c r="D21" s="273"/>
      <c r="E21" s="273">
        <v>34823020</v>
      </c>
      <c r="F21" s="274"/>
      <c r="G21" s="274">
        <v>34823020</v>
      </c>
      <c r="H21" s="274"/>
      <c r="I21" s="274">
        <v>34823020</v>
      </c>
      <c r="J21" s="274"/>
      <c r="K21" s="274">
        <v>34823020</v>
      </c>
      <c r="L21" s="274">
        <v>37455011</v>
      </c>
      <c r="M21" s="274"/>
      <c r="N21" s="274">
        <v>37455011</v>
      </c>
      <c r="O21" s="274"/>
      <c r="P21" s="274">
        <v>37455011</v>
      </c>
      <c r="Q21" s="274">
        <v>39247926</v>
      </c>
      <c r="R21" s="274"/>
      <c r="S21" s="274">
        <v>39247926</v>
      </c>
      <c r="T21" s="274"/>
      <c r="U21" s="274">
        <v>39247926</v>
      </c>
      <c r="V21" s="262"/>
    </row>
    <row r="22" spans="1:27" s="186" customFormat="1" ht="15.6" customHeight="1">
      <c r="A22" s="276" t="s">
        <v>2</v>
      </c>
      <c r="B22" s="272" t="s">
        <v>28</v>
      </c>
      <c r="C22" s="273">
        <f>SUM(C23:C25)</f>
        <v>21263000</v>
      </c>
      <c r="D22" s="273">
        <f t="shared" ref="D22:S22" si="8">SUM(D23:D25)</f>
        <v>0</v>
      </c>
      <c r="E22" s="273">
        <f t="shared" si="8"/>
        <v>21263000</v>
      </c>
      <c r="F22" s="274">
        <f t="shared" ref="F22:G22" si="9">SUM(F23:F25)</f>
        <v>0</v>
      </c>
      <c r="G22" s="274">
        <f t="shared" si="9"/>
        <v>21263000</v>
      </c>
      <c r="H22" s="274">
        <f t="shared" ref="H22:I22" si="10">SUM(H23:H25)</f>
        <v>0</v>
      </c>
      <c r="I22" s="274">
        <f t="shared" si="10"/>
        <v>21263000</v>
      </c>
      <c r="J22" s="274">
        <f t="shared" ref="J22:K22" si="11">SUM(J23:J25)</f>
        <v>0</v>
      </c>
      <c r="K22" s="274">
        <f t="shared" si="11"/>
        <v>21263000</v>
      </c>
      <c r="L22" s="273">
        <f t="shared" si="8"/>
        <v>22307014</v>
      </c>
      <c r="M22" s="273">
        <f t="shared" si="8"/>
        <v>0</v>
      </c>
      <c r="N22" s="273">
        <f t="shared" si="8"/>
        <v>22307014</v>
      </c>
      <c r="O22" s="274">
        <f t="shared" ref="O22:P22" si="12">SUM(O23:O25)</f>
        <v>0</v>
      </c>
      <c r="P22" s="274">
        <f t="shared" si="12"/>
        <v>22307014</v>
      </c>
      <c r="Q22" s="273">
        <f t="shared" si="8"/>
        <v>23226062</v>
      </c>
      <c r="R22" s="273">
        <f t="shared" si="8"/>
        <v>0</v>
      </c>
      <c r="S22" s="273">
        <f t="shared" si="8"/>
        <v>23226062</v>
      </c>
      <c r="T22" s="274">
        <f t="shared" ref="T22:U22" si="13">SUM(T23:T25)</f>
        <v>0</v>
      </c>
      <c r="U22" s="274">
        <f t="shared" si="13"/>
        <v>23226062</v>
      </c>
      <c r="V22" s="258"/>
      <c r="X22" s="183"/>
      <c r="Y22" s="183"/>
      <c r="Z22" s="183"/>
      <c r="AA22" s="183"/>
    </row>
    <row r="23" spans="1:27" s="186" customFormat="1" ht="18" customHeight="1">
      <c r="A23" s="275" t="s">
        <v>58</v>
      </c>
      <c r="B23" s="272" t="s">
        <v>29</v>
      </c>
      <c r="C23" s="273">
        <v>16657000</v>
      </c>
      <c r="D23" s="273"/>
      <c r="E23" s="273">
        <v>16657000</v>
      </c>
      <c r="F23" s="274"/>
      <c r="G23" s="274">
        <v>16657000</v>
      </c>
      <c r="H23" s="274"/>
      <c r="I23" s="274">
        <v>16657000</v>
      </c>
      <c r="J23" s="274"/>
      <c r="K23" s="274">
        <v>16657000</v>
      </c>
      <c r="L23" s="273">
        <v>17474859</v>
      </c>
      <c r="M23" s="273"/>
      <c r="N23" s="273">
        <v>17474859</v>
      </c>
      <c r="O23" s="274"/>
      <c r="P23" s="274">
        <v>17474859</v>
      </c>
      <c r="Q23" s="273">
        <v>18194823</v>
      </c>
      <c r="R23" s="273"/>
      <c r="S23" s="273">
        <v>18194823</v>
      </c>
      <c r="T23" s="274"/>
      <c r="U23" s="274">
        <v>18194823</v>
      </c>
      <c r="V23" s="258"/>
      <c r="X23" s="183"/>
      <c r="Y23" s="183"/>
      <c r="Z23" s="183"/>
      <c r="AA23" s="183"/>
    </row>
    <row r="24" spans="1:27" s="186" customFormat="1" ht="13.15" customHeight="1">
      <c r="A24" s="275" t="s">
        <v>344</v>
      </c>
      <c r="B24" s="272" t="s">
        <v>345</v>
      </c>
      <c r="C24" s="273">
        <v>6000</v>
      </c>
      <c r="D24" s="273"/>
      <c r="E24" s="273">
        <v>6000</v>
      </c>
      <c r="F24" s="274"/>
      <c r="G24" s="274">
        <v>6000</v>
      </c>
      <c r="H24" s="274"/>
      <c r="I24" s="274">
        <v>6000</v>
      </c>
      <c r="J24" s="274"/>
      <c r="K24" s="274">
        <v>6000</v>
      </c>
      <c r="L24" s="273">
        <v>6295</v>
      </c>
      <c r="M24" s="273"/>
      <c r="N24" s="273">
        <v>6295</v>
      </c>
      <c r="O24" s="274"/>
      <c r="P24" s="274">
        <v>6295</v>
      </c>
      <c r="Q24" s="273">
        <v>6554</v>
      </c>
      <c r="R24" s="273"/>
      <c r="S24" s="273">
        <v>6554</v>
      </c>
      <c r="T24" s="274"/>
      <c r="U24" s="274">
        <v>6554</v>
      </c>
      <c r="V24" s="258"/>
      <c r="X24" s="183"/>
      <c r="Y24" s="183"/>
      <c r="Z24" s="183"/>
      <c r="AA24" s="183"/>
    </row>
    <row r="25" spans="1:27" s="186" customFormat="1" ht="14.45" customHeight="1">
      <c r="A25" s="275" t="s">
        <v>346</v>
      </c>
      <c r="B25" s="272" t="s">
        <v>347</v>
      </c>
      <c r="C25" s="273">
        <v>4600000</v>
      </c>
      <c r="D25" s="273"/>
      <c r="E25" s="273">
        <v>4600000</v>
      </c>
      <c r="F25" s="274"/>
      <c r="G25" s="274">
        <v>4600000</v>
      </c>
      <c r="H25" s="274"/>
      <c r="I25" s="274">
        <v>4600000</v>
      </c>
      <c r="J25" s="274"/>
      <c r="K25" s="274">
        <v>4600000</v>
      </c>
      <c r="L25" s="273">
        <v>4825860</v>
      </c>
      <c r="M25" s="273"/>
      <c r="N25" s="273">
        <v>4825860</v>
      </c>
      <c r="O25" s="274"/>
      <c r="P25" s="274">
        <v>4825860</v>
      </c>
      <c r="Q25" s="273">
        <v>5024685</v>
      </c>
      <c r="R25" s="273"/>
      <c r="S25" s="273">
        <v>5024685</v>
      </c>
      <c r="T25" s="274"/>
      <c r="U25" s="274">
        <v>5024685</v>
      </c>
      <c r="V25" s="258"/>
      <c r="X25" s="183"/>
      <c r="Y25" s="183"/>
      <c r="Z25" s="183"/>
      <c r="AA25" s="183"/>
    </row>
    <row r="26" spans="1:27" s="186" customFormat="1" ht="15.6" customHeight="1">
      <c r="A26" s="276" t="s">
        <v>3</v>
      </c>
      <c r="B26" s="272" t="s">
        <v>30</v>
      </c>
      <c r="C26" s="273">
        <f>SUM(C27:C29)</f>
        <v>40255798</v>
      </c>
      <c r="D26" s="273">
        <f t="shared" ref="D26:S26" si="14">SUM(D27:D29)</f>
        <v>0</v>
      </c>
      <c r="E26" s="273">
        <f t="shared" si="14"/>
        <v>40255798</v>
      </c>
      <c r="F26" s="274">
        <f t="shared" ref="F26:G26" si="15">SUM(F27:F29)</f>
        <v>0</v>
      </c>
      <c r="G26" s="274">
        <f t="shared" si="15"/>
        <v>40255798</v>
      </c>
      <c r="H26" s="274">
        <f t="shared" ref="H26:I26" si="16">SUM(H27:H29)</f>
        <v>0</v>
      </c>
      <c r="I26" s="274">
        <f t="shared" si="16"/>
        <v>40255798</v>
      </c>
      <c r="J26" s="274">
        <f t="shared" ref="J26:K26" si="17">SUM(J27:J29)</f>
        <v>0</v>
      </c>
      <c r="K26" s="274">
        <f t="shared" si="17"/>
        <v>40255798</v>
      </c>
      <c r="L26" s="273">
        <f t="shared" si="14"/>
        <v>40317162</v>
      </c>
      <c r="M26" s="273">
        <f t="shared" si="14"/>
        <v>0</v>
      </c>
      <c r="N26" s="273">
        <f t="shared" si="14"/>
        <v>40317162</v>
      </c>
      <c r="O26" s="274">
        <f t="shared" ref="O26:P26" si="18">SUM(O27:O29)</f>
        <v>0</v>
      </c>
      <c r="P26" s="274">
        <f t="shared" si="18"/>
        <v>40317162</v>
      </c>
      <c r="Q26" s="273">
        <f t="shared" si="14"/>
        <v>40378714</v>
      </c>
      <c r="R26" s="273">
        <f t="shared" si="14"/>
        <v>0</v>
      </c>
      <c r="S26" s="273">
        <f t="shared" si="14"/>
        <v>40378714</v>
      </c>
      <c r="T26" s="274">
        <f t="shared" ref="T26:U26" si="19">SUM(T27:T29)</f>
        <v>0</v>
      </c>
      <c r="U26" s="274">
        <f t="shared" si="19"/>
        <v>40378714</v>
      </c>
      <c r="V26" s="263"/>
      <c r="X26" s="183"/>
      <c r="Y26" s="183"/>
      <c r="Z26" s="183"/>
      <c r="AA26" s="183"/>
    </row>
    <row r="27" spans="1:27" s="186" customFormat="1" ht="13.9" customHeight="1">
      <c r="A27" s="275" t="s">
        <v>355</v>
      </c>
      <c r="B27" s="272" t="s">
        <v>357</v>
      </c>
      <c r="C27" s="273">
        <v>7310000</v>
      </c>
      <c r="D27" s="273"/>
      <c r="E27" s="273">
        <v>7310000</v>
      </c>
      <c r="F27" s="274"/>
      <c r="G27" s="274">
        <v>7310000</v>
      </c>
      <c r="H27" s="274"/>
      <c r="I27" s="274">
        <v>7310000</v>
      </c>
      <c r="J27" s="274"/>
      <c r="K27" s="274">
        <v>7310000</v>
      </c>
      <c r="L27" s="277">
        <v>7310000</v>
      </c>
      <c r="M27" s="277"/>
      <c r="N27" s="277">
        <v>7310000</v>
      </c>
      <c r="O27" s="277"/>
      <c r="P27" s="277">
        <v>7310000</v>
      </c>
      <c r="Q27" s="277">
        <v>7310000</v>
      </c>
      <c r="R27" s="277"/>
      <c r="S27" s="277">
        <v>7310000</v>
      </c>
      <c r="T27" s="277"/>
      <c r="U27" s="277">
        <v>7310000</v>
      </c>
      <c r="V27" s="263"/>
      <c r="X27" s="183"/>
      <c r="Y27" s="183"/>
      <c r="Z27" s="183"/>
      <c r="AA27" s="183"/>
    </row>
    <row r="28" spans="1:27" s="186" customFormat="1" ht="14.45" customHeight="1">
      <c r="A28" s="275" t="s">
        <v>6</v>
      </c>
      <c r="B28" s="278" t="s">
        <v>32</v>
      </c>
      <c r="C28" s="273">
        <v>19794498</v>
      </c>
      <c r="D28" s="273"/>
      <c r="E28" s="273">
        <v>19794498</v>
      </c>
      <c r="F28" s="274"/>
      <c r="G28" s="274">
        <v>19794498</v>
      </c>
      <c r="H28" s="274"/>
      <c r="I28" s="274">
        <v>19794498</v>
      </c>
      <c r="J28" s="274"/>
      <c r="K28" s="274">
        <v>19794498</v>
      </c>
      <c r="L28" s="277">
        <v>19855862</v>
      </c>
      <c r="M28" s="277"/>
      <c r="N28" s="277">
        <v>19855862</v>
      </c>
      <c r="O28" s="277"/>
      <c r="P28" s="277">
        <v>19855862</v>
      </c>
      <c r="Q28" s="277">
        <v>19917414</v>
      </c>
      <c r="R28" s="277"/>
      <c r="S28" s="277">
        <v>19917414</v>
      </c>
      <c r="T28" s="277"/>
      <c r="U28" s="277">
        <v>19917414</v>
      </c>
      <c r="V28" s="263"/>
      <c r="X28" s="183"/>
      <c r="Y28" s="183"/>
      <c r="Z28" s="183"/>
      <c r="AA28" s="183"/>
    </row>
    <row r="29" spans="1:27" s="186" customFormat="1" ht="13.9" customHeight="1">
      <c r="A29" s="275" t="s">
        <v>359</v>
      </c>
      <c r="B29" s="272" t="s">
        <v>358</v>
      </c>
      <c r="C29" s="273">
        <v>13151300</v>
      </c>
      <c r="D29" s="273"/>
      <c r="E29" s="273">
        <v>13151300</v>
      </c>
      <c r="F29" s="274"/>
      <c r="G29" s="274">
        <v>13151300</v>
      </c>
      <c r="H29" s="274"/>
      <c r="I29" s="274">
        <v>13151300</v>
      </c>
      <c r="J29" s="274"/>
      <c r="K29" s="274">
        <v>13151300</v>
      </c>
      <c r="L29" s="277">
        <v>13151300</v>
      </c>
      <c r="M29" s="277"/>
      <c r="N29" s="277">
        <v>13151300</v>
      </c>
      <c r="O29" s="277"/>
      <c r="P29" s="277">
        <v>13151300</v>
      </c>
      <c r="Q29" s="277">
        <v>13151300</v>
      </c>
      <c r="R29" s="277"/>
      <c r="S29" s="277">
        <v>13151300</v>
      </c>
      <c r="T29" s="277"/>
      <c r="U29" s="277">
        <v>13151300</v>
      </c>
      <c r="V29" s="263"/>
      <c r="X29" s="183"/>
      <c r="Y29" s="183"/>
      <c r="Z29" s="183"/>
      <c r="AA29" s="183"/>
    </row>
    <row r="30" spans="1:27" s="186" customFormat="1" ht="15.6" customHeight="1">
      <c r="A30" s="276" t="s">
        <v>56</v>
      </c>
      <c r="B30" s="272" t="s">
        <v>37</v>
      </c>
      <c r="C30" s="273">
        <f>SUM(C31:C33)</f>
        <v>5067000</v>
      </c>
      <c r="D30" s="273">
        <f t="shared" ref="D30:S30" si="20">SUM(D31:D33)</f>
        <v>0</v>
      </c>
      <c r="E30" s="273">
        <f t="shared" si="20"/>
        <v>5067000</v>
      </c>
      <c r="F30" s="274">
        <f t="shared" ref="F30:G30" si="21">SUM(F31:F33)</f>
        <v>0</v>
      </c>
      <c r="G30" s="274">
        <f t="shared" si="21"/>
        <v>5067000</v>
      </c>
      <c r="H30" s="274">
        <f t="shared" ref="H30:I30" si="22">SUM(H31:H33)</f>
        <v>0</v>
      </c>
      <c r="I30" s="274">
        <f t="shared" si="22"/>
        <v>5067000</v>
      </c>
      <c r="J30" s="274">
        <f t="shared" ref="J30:K30" si="23">SUM(J31:J33)</f>
        <v>0</v>
      </c>
      <c r="K30" s="274">
        <f t="shared" si="23"/>
        <v>5067000</v>
      </c>
      <c r="L30" s="273">
        <f t="shared" si="20"/>
        <v>5289000</v>
      </c>
      <c r="M30" s="273">
        <f t="shared" si="20"/>
        <v>0</v>
      </c>
      <c r="N30" s="273">
        <f t="shared" si="20"/>
        <v>5289000</v>
      </c>
      <c r="O30" s="274">
        <f t="shared" ref="O30:P30" si="24">SUM(O31:O33)</f>
        <v>0</v>
      </c>
      <c r="P30" s="274">
        <f t="shared" si="24"/>
        <v>5289000</v>
      </c>
      <c r="Q30" s="273">
        <f t="shared" si="20"/>
        <v>5484000</v>
      </c>
      <c r="R30" s="273">
        <f t="shared" si="20"/>
        <v>0</v>
      </c>
      <c r="S30" s="273">
        <f t="shared" si="20"/>
        <v>5484000</v>
      </c>
      <c r="T30" s="274">
        <f t="shared" ref="T30:U30" si="25">SUM(T31:T33)</f>
        <v>0</v>
      </c>
      <c r="U30" s="274">
        <f t="shared" si="25"/>
        <v>5484000</v>
      </c>
      <c r="V30" s="258"/>
      <c r="X30" s="183"/>
      <c r="Y30" s="183"/>
      <c r="Z30" s="183"/>
      <c r="AA30" s="183"/>
    </row>
    <row r="31" spans="1:27" s="186" customFormat="1" ht="30" customHeight="1">
      <c r="A31" s="275" t="s">
        <v>348</v>
      </c>
      <c r="B31" s="272" t="s">
        <v>349</v>
      </c>
      <c r="C31" s="273">
        <v>3800000</v>
      </c>
      <c r="D31" s="273"/>
      <c r="E31" s="273">
        <v>3800000</v>
      </c>
      <c r="F31" s="274"/>
      <c r="G31" s="274">
        <v>3800000</v>
      </c>
      <c r="H31" s="274"/>
      <c r="I31" s="274">
        <v>3800000</v>
      </c>
      <c r="J31" s="274"/>
      <c r="K31" s="274">
        <v>3800000</v>
      </c>
      <c r="L31" s="273">
        <v>3966000</v>
      </c>
      <c r="M31" s="273"/>
      <c r="N31" s="273">
        <v>3966000</v>
      </c>
      <c r="O31" s="274"/>
      <c r="P31" s="274">
        <v>3966000</v>
      </c>
      <c r="Q31" s="273">
        <v>4112000</v>
      </c>
      <c r="R31" s="273"/>
      <c r="S31" s="273">
        <v>4112000</v>
      </c>
      <c r="T31" s="274"/>
      <c r="U31" s="274">
        <v>4112000</v>
      </c>
      <c r="V31" s="258"/>
      <c r="X31" s="183"/>
      <c r="Y31" s="183"/>
      <c r="Z31" s="183"/>
      <c r="AA31" s="183"/>
    </row>
    <row r="32" spans="1:27" s="186" customFormat="1" ht="30" customHeight="1">
      <c r="A32" s="275" t="s">
        <v>361</v>
      </c>
      <c r="B32" s="272" t="s">
        <v>362</v>
      </c>
      <c r="C32" s="273">
        <v>130000</v>
      </c>
      <c r="D32" s="273"/>
      <c r="E32" s="273">
        <v>130000</v>
      </c>
      <c r="F32" s="274"/>
      <c r="G32" s="274">
        <v>130000</v>
      </c>
      <c r="H32" s="274"/>
      <c r="I32" s="274">
        <v>130000</v>
      </c>
      <c r="J32" s="274"/>
      <c r="K32" s="274">
        <v>130000</v>
      </c>
      <c r="L32" s="273">
        <v>136000</v>
      </c>
      <c r="M32" s="273"/>
      <c r="N32" s="273">
        <v>136000</v>
      </c>
      <c r="O32" s="274"/>
      <c r="P32" s="274">
        <v>136000</v>
      </c>
      <c r="Q32" s="273">
        <v>141000</v>
      </c>
      <c r="R32" s="273"/>
      <c r="S32" s="273">
        <v>141000</v>
      </c>
      <c r="T32" s="274"/>
      <c r="U32" s="274">
        <v>141000</v>
      </c>
      <c r="V32" s="258"/>
      <c r="X32" s="183"/>
      <c r="Y32" s="183"/>
      <c r="Z32" s="183"/>
      <c r="AA32" s="183"/>
    </row>
    <row r="33" spans="1:27" s="186" customFormat="1" ht="27" customHeight="1">
      <c r="A33" s="275" t="s">
        <v>17</v>
      </c>
      <c r="B33" s="272" t="s">
        <v>38</v>
      </c>
      <c r="C33" s="273">
        <v>1137000</v>
      </c>
      <c r="D33" s="273"/>
      <c r="E33" s="273">
        <v>1137000</v>
      </c>
      <c r="F33" s="274"/>
      <c r="G33" s="274">
        <v>1137000</v>
      </c>
      <c r="H33" s="274"/>
      <c r="I33" s="274">
        <v>1137000</v>
      </c>
      <c r="J33" s="274"/>
      <c r="K33" s="274">
        <v>1137000</v>
      </c>
      <c r="L33" s="273">
        <v>1187000</v>
      </c>
      <c r="M33" s="273"/>
      <c r="N33" s="273">
        <v>1187000</v>
      </c>
      <c r="O33" s="274"/>
      <c r="P33" s="274">
        <v>1187000</v>
      </c>
      <c r="Q33" s="273">
        <v>1231000</v>
      </c>
      <c r="R33" s="273"/>
      <c r="S33" s="273">
        <v>1231000</v>
      </c>
      <c r="T33" s="274"/>
      <c r="U33" s="274">
        <v>1231000</v>
      </c>
      <c r="V33" s="258"/>
      <c r="X33" s="183"/>
      <c r="Y33" s="183"/>
      <c r="Z33" s="183"/>
      <c r="AA33" s="183"/>
    </row>
    <row r="34" spans="1:27" s="186" customFormat="1" ht="28.15" customHeight="1">
      <c r="A34" s="271" t="s">
        <v>13</v>
      </c>
      <c r="B34" s="272" t="s">
        <v>39</v>
      </c>
      <c r="C34" s="273">
        <f>SUM(C35:C36)</f>
        <v>22617906</v>
      </c>
      <c r="D34" s="273">
        <f t="shared" ref="D34:S34" si="26">SUM(D35:D36)</f>
        <v>0</v>
      </c>
      <c r="E34" s="273">
        <f t="shared" si="26"/>
        <v>22617906</v>
      </c>
      <c r="F34" s="274">
        <f t="shared" ref="F34:G34" si="27">SUM(F35:F36)</f>
        <v>0</v>
      </c>
      <c r="G34" s="274">
        <f t="shared" si="27"/>
        <v>22617906</v>
      </c>
      <c r="H34" s="274">
        <f t="shared" ref="H34:I34" si="28">SUM(H35:H36)</f>
        <v>0</v>
      </c>
      <c r="I34" s="274">
        <f t="shared" si="28"/>
        <v>22617906</v>
      </c>
      <c r="J34" s="274">
        <f t="shared" ref="J34:K34" si="29">SUM(J35:J36)</f>
        <v>0</v>
      </c>
      <c r="K34" s="274">
        <f t="shared" si="29"/>
        <v>22617906</v>
      </c>
      <c r="L34" s="273">
        <f t="shared" si="26"/>
        <v>22424900</v>
      </c>
      <c r="M34" s="273">
        <f t="shared" si="26"/>
        <v>0</v>
      </c>
      <c r="N34" s="273">
        <f t="shared" si="26"/>
        <v>22424900</v>
      </c>
      <c r="O34" s="274">
        <f t="shared" ref="O34:P34" si="30">SUM(O35:O36)</f>
        <v>0</v>
      </c>
      <c r="P34" s="274">
        <f t="shared" si="30"/>
        <v>22424900</v>
      </c>
      <c r="Q34" s="273">
        <f t="shared" si="26"/>
        <v>22424900</v>
      </c>
      <c r="R34" s="273">
        <f t="shared" si="26"/>
        <v>0</v>
      </c>
      <c r="S34" s="273">
        <f t="shared" si="26"/>
        <v>22424900</v>
      </c>
      <c r="T34" s="274">
        <f t="shared" ref="T34:U34" si="31">SUM(T35:T36)</f>
        <v>0</v>
      </c>
      <c r="U34" s="274">
        <f t="shared" si="31"/>
        <v>22424900</v>
      </c>
      <c r="V34" s="258"/>
      <c r="X34" s="183"/>
      <c r="Y34" s="183"/>
      <c r="Z34" s="183"/>
      <c r="AA34" s="183"/>
    </row>
    <row r="35" spans="1:27" ht="69" customHeight="1">
      <c r="A35" s="275" t="s">
        <v>60</v>
      </c>
      <c r="B35" s="272" t="s">
        <v>41</v>
      </c>
      <c r="C35" s="273">
        <v>12740606</v>
      </c>
      <c r="D35" s="273"/>
      <c r="E35" s="273">
        <v>12740606</v>
      </c>
      <c r="F35" s="274"/>
      <c r="G35" s="274">
        <v>12740606</v>
      </c>
      <c r="H35" s="274"/>
      <c r="I35" s="274">
        <v>12740606</v>
      </c>
      <c r="J35" s="274"/>
      <c r="K35" s="274">
        <v>12740606</v>
      </c>
      <c r="L35" s="273">
        <v>12547600</v>
      </c>
      <c r="M35" s="273"/>
      <c r="N35" s="273">
        <v>12547600</v>
      </c>
      <c r="O35" s="274"/>
      <c r="P35" s="274">
        <v>12547600</v>
      </c>
      <c r="Q35" s="273">
        <v>12547600</v>
      </c>
      <c r="R35" s="273"/>
      <c r="S35" s="273">
        <v>12547600</v>
      </c>
      <c r="T35" s="274"/>
      <c r="U35" s="274">
        <v>12547600</v>
      </c>
      <c r="V35" s="258"/>
    </row>
    <row r="36" spans="1:27" ht="65.45" customHeight="1">
      <c r="A36" s="279" t="s">
        <v>80</v>
      </c>
      <c r="B36" s="272" t="s">
        <v>77</v>
      </c>
      <c r="C36" s="273">
        <v>9877300</v>
      </c>
      <c r="D36" s="273"/>
      <c r="E36" s="273">
        <v>9877300</v>
      </c>
      <c r="F36" s="274"/>
      <c r="G36" s="274">
        <v>9877300</v>
      </c>
      <c r="H36" s="274"/>
      <c r="I36" s="274">
        <v>9877300</v>
      </c>
      <c r="J36" s="274"/>
      <c r="K36" s="274">
        <v>9877300</v>
      </c>
      <c r="L36" s="280">
        <v>9877300</v>
      </c>
      <c r="M36" s="280"/>
      <c r="N36" s="280">
        <v>9877300</v>
      </c>
      <c r="O36" s="274"/>
      <c r="P36" s="274">
        <v>9877300</v>
      </c>
      <c r="Q36" s="273">
        <v>9877300</v>
      </c>
      <c r="R36" s="280"/>
      <c r="S36" s="273">
        <v>9877300</v>
      </c>
      <c r="T36" s="274"/>
      <c r="U36" s="274">
        <v>9877300</v>
      </c>
      <c r="V36" s="258"/>
    </row>
    <row r="37" spans="1:27" ht="19.899999999999999" customHeight="1">
      <c r="A37" s="276" t="s">
        <v>19</v>
      </c>
      <c r="B37" s="272" t="s">
        <v>43</v>
      </c>
      <c r="C37" s="273">
        <v>388800</v>
      </c>
      <c r="D37" s="273"/>
      <c r="E37" s="273">
        <v>388800</v>
      </c>
      <c r="F37" s="274"/>
      <c r="G37" s="274">
        <v>388800</v>
      </c>
      <c r="H37" s="274"/>
      <c r="I37" s="274">
        <v>388800</v>
      </c>
      <c r="J37" s="274"/>
      <c r="K37" s="274">
        <v>388800</v>
      </c>
      <c r="L37" s="273">
        <v>388800</v>
      </c>
      <c r="M37" s="273"/>
      <c r="N37" s="273">
        <v>388800</v>
      </c>
      <c r="O37" s="274"/>
      <c r="P37" s="274">
        <v>388800</v>
      </c>
      <c r="Q37" s="273">
        <v>388800</v>
      </c>
      <c r="R37" s="273"/>
      <c r="S37" s="273">
        <v>388800</v>
      </c>
      <c r="T37" s="274"/>
      <c r="U37" s="274">
        <v>388800</v>
      </c>
      <c r="V37" s="258"/>
      <c r="W37" s="197"/>
    </row>
    <row r="38" spans="1:27" s="185" customFormat="1" ht="27.6" customHeight="1">
      <c r="A38" s="276" t="s">
        <v>141</v>
      </c>
      <c r="B38" s="272" t="s">
        <v>46</v>
      </c>
      <c r="C38" s="273">
        <f>C39</f>
        <v>350000</v>
      </c>
      <c r="D38" s="273">
        <f t="shared" ref="D38:U38" si="32">D39</f>
        <v>0</v>
      </c>
      <c r="E38" s="273">
        <f t="shared" si="32"/>
        <v>350000</v>
      </c>
      <c r="F38" s="274">
        <f t="shared" si="32"/>
        <v>0</v>
      </c>
      <c r="G38" s="274">
        <f t="shared" si="32"/>
        <v>350000</v>
      </c>
      <c r="H38" s="274">
        <f t="shared" si="32"/>
        <v>0</v>
      </c>
      <c r="I38" s="274">
        <f t="shared" si="32"/>
        <v>350000</v>
      </c>
      <c r="J38" s="274">
        <f t="shared" si="32"/>
        <v>0</v>
      </c>
      <c r="K38" s="274">
        <f t="shared" si="32"/>
        <v>350000</v>
      </c>
      <c r="L38" s="273">
        <f t="shared" si="32"/>
        <v>350000</v>
      </c>
      <c r="M38" s="273">
        <f t="shared" si="32"/>
        <v>0</v>
      </c>
      <c r="N38" s="273">
        <f t="shared" si="32"/>
        <v>350000</v>
      </c>
      <c r="O38" s="274">
        <f t="shared" si="32"/>
        <v>0</v>
      </c>
      <c r="P38" s="274">
        <f t="shared" si="32"/>
        <v>350000</v>
      </c>
      <c r="Q38" s="273">
        <f t="shared" si="32"/>
        <v>350000</v>
      </c>
      <c r="R38" s="273">
        <f t="shared" si="32"/>
        <v>0</v>
      </c>
      <c r="S38" s="273">
        <f t="shared" si="32"/>
        <v>350000</v>
      </c>
      <c r="T38" s="274">
        <f t="shared" si="32"/>
        <v>0</v>
      </c>
      <c r="U38" s="274">
        <f t="shared" si="32"/>
        <v>350000</v>
      </c>
      <c r="V38" s="258"/>
      <c r="W38" s="186"/>
    </row>
    <row r="39" spans="1:27" s="185" customFormat="1" ht="15.6" customHeight="1">
      <c r="A39" s="275" t="s">
        <v>67</v>
      </c>
      <c r="B39" s="272" t="s">
        <v>70</v>
      </c>
      <c r="C39" s="273">
        <v>350000</v>
      </c>
      <c r="D39" s="273"/>
      <c r="E39" s="273">
        <v>350000</v>
      </c>
      <c r="F39" s="274"/>
      <c r="G39" s="274">
        <v>350000</v>
      </c>
      <c r="H39" s="274"/>
      <c r="I39" s="274">
        <v>350000</v>
      </c>
      <c r="J39" s="274"/>
      <c r="K39" s="274">
        <v>350000</v>
      </c>
      <c r="L39" s="273">
        <v>350000</v>
      </c>
      <c r="M39" s="273"/>
      <c r="N39" s="273">
        <v>350000</v>
      </c>
      <c r="O39" s="274"/>
      <c r="P39" s="274">
        <v>350000</v>
      </c>
      <c r="Q39" s="273">
        <v>350000</v>
      </c>
      <c r="R39" s="273"/>
      <c r="S39" s="273">
        <v>350000</v>
      </c>
      <c r="T39" s="274"/>
      <c r="U39" s="274">
        <v>350000</v>
      </c>
      <c r="V39" s="258"/>
      <c r="W39" s="186"/>
    </row>
    <row r="40" spans="1:27" s="185" customFormat="1" ht="22.15" customHeight="1">
      <c r="A40" s="276" t="s">
        <v>20</v>
      </c>
      <c r="B40" s="272" t="s">
        <v>47</v>
      </c>
      <c r="C40" s="273">
        <f>SUM(C41:C42)</f>
        <v>2296900</v>
      </c>
      <c r="D40" s="273">
        <f t="shared" ref="D40:S40" si="33">SUM(D41:D42)</f>
        <v>0</v>
      </c>
      <c r="E40" s="273">
        <f t="shared" si="33"/>
        <v>2296900</v>
      </c>
      <c r="F40" s="274">
        <f t="shared" ref="F40:G40" si="34">SUM(F41:F42)</f>
        <v>0</v>
      </c>
      <c r="G40" s="274">
        <f t="shared" si="34"/>
        <v>2296900</v>
      </c>
      <c r="H40" s="274">
        <f t="shared" ref="H40:I40" si="35">SUM(H41:H42)</f>
        <v>0</v>
      </c>
      <c r="I40" s="274">
        <f t="shared" si="35"/>
        <v>2296900</v>
      </c>
      <c r="J40" s="274">
        <f t="shared" ref="J40:K40" si="36">SUM(J41:J42)</f>
        <v>0</v>
      </c>
      <c r="K40" s="274">
        <f t="shared" si="36"/>
        <v>2296900</v>
      </c>
      <c r="L40" s="273">
        <f t="shared" si="33"/>
        <v>2164000</v>
      </c>
      <c r="M40" s="273">
        <f t="shared" si="33"/>
        <v>0</v>
      </c>
      <c r="N40" s="273">
        <f t="shared" si="33"/>
        <v>2164000</v>
      </c>
      <c r="O40" s="274">
        <f t="shared" ref="O40:P40" si="37">SUM(O41:O42)</f>
        <v>0</v>
      </c>
      <c r="P40" s="274">
        <f t="shared" si="37"/>
        <v>2164000</v>
      </c>
      <c r="Q40" s="273">
        <f t="shared" si="33"/>
        <v>1577000</v>
      </c>
      <c r="R40" s="273">
        <f t="shared" si="33"/>
        <v>0</v>
      </c>
      <c r="S40" s="273">
        <f t="shared" si="33"/>
        <v>1577000</v>
      </c>
      <c r="T40" s="274">
        <f t="shared" ref="T40:U40" si="38">SUM(T41:T42)</f>
        <v>0</v>
      </c>
      <c r="U40" s="274">
        <f t="shared" si="38"/>
        <v>1577000</v>
      </c>
      <c r="V40" s="258"/>
      <c r="W40" s="186"/>
    </row>
    <row r="41" spans="1:27" s="185" customFormat="1" ht="67.150000000000006" customHeight="1">
      <c r="A41" s="275" t="s">
        <v>339</v>
      </c>
      <c r="B41" s="272" t="s">
        <v>340</v>
      </c>
      <c r="C41" s="273">
        <v>996900</v>
      </c>
      <c r="D41" s="273"/>
      <c r="E41" s="273">
        <v>996900</v>
      </c>
      <c r="F41" s="274"/>
      <c r="G41" s="274">
        <v>996900</v>
      </c>
      <c r="H41" s="274"/>
      <c r="I41" s="274">
        <v>996900</v>
      </c>
      <c r="J41" s="274"/>
      <c r="K41" s="274">
        <v>996900</v>
      </c>
      <c r="L41" s="273">
        <v>864000</v>
      </c>
      <c r="M41" s="273"/>
      <c r="N41" s="273">
        <v>864000</v>
      </c>
      <c r="O41" s="274"/>
      <c r="P41" s="274">
        <v>864000</v>
      </c>
      <c r="Q41" s="273">
        <v>277000</v>
      </c>
      <c r="R41" s="273"/>
      <c r="S41" s="273">
        <v>277000</v>
      </c>
      <c r="T41" s="274"/>
      <c r="U41" s="274">
        <v>277000</v>
      </c>
      <c r="V41" s="258"/>
      <c r="W41" s="196"/>
    </row>
    <row r="42" spans="1:27" s="185" customFormat="1" ht="24.6" customHeight="1">
      <c r="A42" s="275" t="s">
        <v>79</v>
      </c>
      <c r="B42" s="272" t="s">
        <v>55</v>
      </c>
      <c r="C42" s="273">
        <v>1300000</v>
      </c>
      <c r="D42" s="273"/>
      <c r="E42" s="273">
        <v>1300000</v>
      </c>
      <c r="F42" s="274"/>
      <c r="G42" s="274">
        <v>1300000</v>
      </c>
      <c r="H42" s="274"/>
      <c r="I42" s="274">
        <v>1300000</v>
      </c>
      <c r="J42" s="274"/>
      <c r="K42" s="274">
        <v>1300000</v>
      </c>
      <c r="L42" s="273">
        <v>1300000</v>
      </c>
      <c r="M42" s="273"/>
      <c r="N42" s="273">
        <v>1300000</v>
      </c>
      <c r="O42" s="274"/>
      <c r="P42" s="274">
        <v>1300000</v>
      </c>
      <c r="Q42" s="273">
        <v>1300000</v>
      </c>
      <c r="R42" s="273"/>
      <c r="S42" s="273">
        <v>1300000</v>
      </c>
      <c r="T42" s="274"/>
      <c r="U42" s="274">
        <v>1300000</v>
      </c>
      <c r="V42" s="258"/>
      <c r="W42" s="196"/>
    </row>
    <row r="43" spans="1:27" s="185" customFormat="1" ht="19.899999999999999" customHeight="1">
      <c r="A43" s="276" t="s">
        <v>15</v>
      </c>
      <c r="B43" s="272" t="s">
        <v>350</v>
      </c>
      <c r="C43" s="273">
        <v>2000000</v>
      </c>
      <c r="D43" s="273"/>
      <c r="E43" s="273">
        <v>2000000</v>
      </c>
      <c r="F43" s="274"/>
      <c r="G43" s="274">
        <v>2000000</v>
      </c>
      <c r="H43" s="274"/>
      <c r="I43" s="274">
        <v>2000000</v>
      </c>
      <c r="J43" s="274"/>
      <c r="K43" s="274">
        <v>2000000</v>
      </c>
      <c r="L43" s="273">
        <v>2000000</v>
      </c>
      <c r="M43" s="273"/>
      <c r="N43" s="273">
        <v>2000000</v>
      </c>
      <c r="O43" s="274"/>
      <c r="P43" s="274">
        <v>2000000</v>
      </c>
      <c r="Q43" s="273">
        <v>2000000</v>
      </c>
      <c r="R43" s="273"/>
      <c r="S43" s="273">
        <v>2000000</v>
      </c>
      <c r="T43" s="274"/>
      <c r="U43" s="274">
        <v>2000000</v>
      </c>
      <c r="V43" s="258"/>
      <c r="W43" s="186"/>
    </row>
    <row r="44" spans="1:27" s="185" customFormat="1" ht="21" customHeight="1">
      <c r="A44" s="276" t="s">
        <v>351</v>
      </c>
      <c r="B44" s="272" t="s">
        <v>352</v>
      </c>
      <c r="C44" s="273">
        <v>0</v>
      </c>
      <c r="D44" s="273"/>
      <c r="E44" s="273">
        <v>0</v>
      </c>
      <c r="F44" s="274"/>
      <c r="G44" s="274">
        <v>0</v>
      </c>
      <c r="H44" s="274"/>
      <c r="I44" s="274">
        <v>0</v>
      </c>
      <c r="J44" s="274"/>
      <c r="K44" s="274">
        <v>0</v>
      </c>
      <c r="L44" s="273">
        <v>0</v>
      </c>
      <c r="M44" s="273"/>
      <c r="N44" s="273">
        <v>0</v>
      </c>
      <c r="O44" s="274"/>
      <c r="P44" s="274">
        <v>0</v>
      </c>
      <c r="Q44" s="273">
        <v>0</v>
      </c>
      <c r="R44" s="273"/>
      <c r="S44" s="273">
        <v>0</v>
      </c>
      <c r="T44" s="274"/>
      <c r="U44" s="274">
        <v>0</v>
      </c>
      <c r="V44" s="258"/>
      <c r="W44" s="186"/>
    </row>
    <row r="45" spans="1:27" s="185" customFormat="1" ht="18.600000000000001" customHeight="1">
      <c r="A45" s="228" t="s">
        <v>270</v>
      </c>
      <c r="B45" s="281" t="s">
        <v>271</v>
      </c>
      <c r="C45" s="282">
        <f t="shared" ref="C45:S45" si="39">C46+C111</f>
        <v>1390205085.8700001</v>
      </c>
      <c r="D45" s="282">
        <f t="shared" si="39"/>
        <v>50079151.469999999</v>
      </c>
      <c r="E45" s="296">
        <f t="shared" si="39"/>
        <v>1440284237.3399999</v>
      </c>
      <c r="F45" s="282">
        <f t="shared" si="39"/>
        <v>48661314.099999994</v>
      </c>
      <c r="G45" s="296">
        <f t="shared" si="39"/>
        <v>1488945551.4399998</v>
      </c>
      <c r="H45" s="282">
        <f t="shared" ref="H45:I45" si="40">H46+H111</f>
        <v>34588350.399999999</v>
      </c>
      <c r="I45" s="296">
        <f t="shared" si="40"/>
        <v>1523903036.8399999</v>
      </c>
      <c r="J45" s="282">
        <f t="shared" ref="J45:K45" si="41">J46+J111</f>
        <v>23277876.919999998</v>
      </c>
      <c r="K45" s="296">
        <f t="shared" si="41"/>
        <v>1547180913.76</v>
      </c>
      <c r="L45" s="296">
        <f t="shared" si="39"/>
        <v>1240137787.5599999</v>
      </c>
      <c r="M45" s="296">
        <f t="shared" si="39"/>
        <v>12606396.420000002</v>
      </c>
      <c r="N45" s="296">
        <f t="shared" si="39"/>
        <v>1252744183.9799998</v>
      </c>
      <c r="O45" s="296">
        <f t="shared" ref="O45:P45" si="42">O46+O111</f>
        <v>3822000</v>
      </c>
      <c r="P45" s="296">
        <f t="shared" si="42"/>
        <v>1256566183.9799998</v>
      </c>
      <c r="Q45" s="296">
        <f t="shared" si="39"/>
        <v>1245095207.3999999</v>
      </c>
      <c r="R45" s="296">
        <f t="shared" si="39"/>
        <v>-4297177.2600000016</v>
      </c>
      <c r="S45" s="296">
        <f t="shared" si="39"/>
        <v>1240798030.1399999</v>
      </c>
      <c r="T45" s="296">
        <f t="shared" ref="T45:U45" si="43">T46+T111</f>
        <v>-19660112.960000001</v>
      </c>
      <c r="U45" s="296">
        <f t="shared" si="43"/>
        <v>1221137917.1800001</v>
      </c>
      <c r="V45" s="264"/>
      <c r="W45" s="186"/>
      <c r="Y45" s="256"/>
    </row>
    <row r="46" spans="1:27" s="185" customFormat="1" ht="36.6" customHeight="1">
      <c r="A46" s="271" t="s">
        <v>65</v>
      </c>
      <c r="B46" s="283" t="s">
        <v>57</v>
      </c>
      <c r="C46" s="284">
        <f t="shared" ref="C46:S46" si="44">C47+C49+C79+C97</f>
        <v>1381125244.2600002</v>
      </c>
      <c r="D46" s="284">
        <f t="shared" si="44"/>
        <v>50079151.469999999</v>
      </c>
      <c r="E46" s="287">
        <f t="shared" si="44"/>
        <v>1431204395.73</v>
      </c>
      <c r="F46" s="327">
        <f t="shared" ref="F46:G46" si="45">F47+F49+F79+F97</f>
        <v>48661314.099999994</v>
      </c>
      <c r="G46" s="288">
        <f t="shared" si="45"/>
        <v>1479865709.8299999</v>
      </c>
      <c r="H46" s="327">
        <f t="shared" ref="H46:I46" si="46">H47+H49+H79+H97</f>
        <v>34588350.399999999</v>
      </c>
      <c r="I46" s="288">
        <f t="shared" si="46"/>
        <v>1514454060.23</v>
      </c>
      <c r="J46" s="327">
        <f t="shared" ref="J46:K46" si="47">J47+J49+J79+J97</f>
        <v>23893754.219999999</v>
      </c>
      <c r="K46" s="288">
        <f t="shared" si="47"/>
        <v>1538347814.45</v>
      </c>
      <c r="L46" s="287">
        <f t="shared" si="44"/>
        <v>1240137787.5599999</v>
      </c>
      <c r="M46" s="287">
        <f t="shared" si="44"/>
        <v>12606396.420000002</v>
      </c>
      <c r="N46" s="287">
        <f t="shared" si="44"/>
        <v>1252744183.9799998</v>
      </c>
      <c r="O46" s="288">
        <f t="shared" ref="O46:P46" si="48">O47+O49+O79+O97</f>
        <v>3822000</v>
      </c>
      <c r="P46" s="288">
        <f t="shared" si="48"/>
        <v>1256566183.9799998</v>
      </c>
      <c r="Q46" s="287">
        <f t="shared" si="44"/>
        <v>1245095207.3999999</v>
      </c>
      <c r="R46" s="287">
        <f t="shared" si="44"/>
        <v>-4297177.2600000016</v>
      </c>
      <c r="S46" s="287">
        <f t="shared" si="44"/>
        <v>1240798030.1399999</v>
      </c>
      <c r="T46" s="288">
        <f t="shared" ref="T46:U46" si="49">T47+T49+T79+T97</f>
        <v>-19660112.960000001</v>
      </c>
      <c r="U46" s="288">
        <f t="shared" si="49"/>
        <v>1221137917.1800001</v>
      </c>
      <c r="V46" s="265"/>
      <c r="W46" s="186"/>
      <c r="Y46" s="256"/>
      <c r="Z46" s="256"/>
      <c r="AA46" s="256"/>
    </row>
    <row r="47" spans="1:27" s="291" customFormat="1" ht="25.15" customHeight="1">
      <c r="A47" s="290" t="s">
        <v>75</v>
      </c>
      <c r="B47" s="229" t="s">
        <v>134</v>
      </c>
      <c r="C47" s="269">
        <f>SUM(C48)</f>
        <v>41122395.399999999</v>
      </c>
      <c r="D47" s="269">
        <f t="shared" ref="D47:U47" si="50">SUM(D48)</f>
        <v>0</v>
      </c>
      <c r="E47" s="269">
        <f t="shared" si="50"/>
        <v>41122395.399999999</v>
      </c>
      <c r="F47" s="270">
        <f t="shared" si="50"/>
        <v>0</v>
      </c>
      <c r="G47" s="270">
        <f t="shared" si="50"/>
        <v>41122395.399999999</v>
      </c>
      <c r="H47" s="270">
        <f t="shared" si="50"/>
        <v>0</v>
      </c>
      <c r="I47" s="270">
        <f t="shared" si="50"/>
        <v>41122395.399999999</v>
      </c>
      <c r="J47" s="270">
        <f t="shared" si="50"/>
        <v>0</v>
      </c>
      <c r="K47" s="270">
        <f t="shared" si="50"/>
        <v>41122395.399999999</v>
      </c>
      <c r="L47" s="269">
        <f t="shared" si="50"/>
        <v>18316568</v>
      </c>
      <c r="M47" s="269">
        <f t="shared" si="50"/>
        <v>0</v>
      </c>
      <c r="N47" s="269">
        <f t="shared" si="50"/>
        <v>18316568</v>
      </c>
      <c r="O47" s="270">
        <f t="shared" si="50"/>
        <v>0</v>
      </c>
      <c r="P47" s="270">
        <f t="shared" si="50"/>
        <v>18316568</v>
      </c>
      <c r="Q47" s="269">
        <f t="shared" si="50"/>
        <v>0</v>
      </c>
      <c r="R47" s="269">
        <f t="shared" si="50"/>
        <v>0</v>
      </c>
      <c r="S47" s="269">
        <f t="shared" si="50"/>
        <v>0</v>
      </c>
      <c r="T47" s="270">
        <f t="shared" si="50"/>
        <v>0</v>
      </c>
      <c r="U47" s="270">
        <f t="shared" si="50"/>
        <v>0</v>
      </c>
      <c r="V47" s="261"/>
    </row>
    <row r="48" spans="1:27" s="186" customFormat="1" ht="43.15" customHeight="1">
      <c r="A48" s="276" t="s">
        <v>448</v>
      </c>
      <c r="B48" s="283" t="s">
        <v>366</v>
      </c>
      <c r="C48" s="273">
        <v>41122395.399999999</v>
      </c>
      <c r="D48" s="273"/>
      <c r="E48" s="273">
        <f>C48+D48</f>
        <v>41122395.399999999</v>
      </c>
      <c r="F48" s="274"/>
      <c r="G48" s="274">
        <f>E48+F48</f>
        <v>41122395.399999999</v>
      </c>
      <c r="H48" s="274"/>
      <c r="I48" s="274">
        <f>G48+H48</f>
        <v>41122395.399999999</v>
      </c>
      <c r="J48" s="274"/>
      <c r="K48" s="274">
        <f>I48+J48</f>
        <v>41122395.399999999</v>
      </c>
      <c r="L48" s="274">
        <v>18316568</v>
      </c>
      <c r="M48" s="274"/>
      <c r="N48" s="274">
        <f>L48+M48</f>
        <v>18316568</v>
      </c>
      <c r="O48" s="274"/>
      <c r="P48" s="274">
        <f>N48+O48</f>
        <v>18316568</v>
      </c>
      <c r="Q48" s="274">
        <v>0</v>
      </c>
      <c r="R48" s="274"/>
      <c r="S48" s="274">
        <f>Q48+R48</f>
        <v>0</v>
      </c>
      <c r="T48" s="274"/>
      <c r="U48" s="274">
        <f>S48+T48</f>
        <v>0</v>
      </c>
      <c r="V48" s="262"/>
    </row>
    <row r="49" spans="1:22" s="291" customFormat="1" ht="25.9" customHeight="1">
      <c r="A49" s="290" t="s">
        <v>71</v>
      </c>
      <c r="B49" s="229" t="s">
        <v>135</v>
      </c>
      <c r="C49" s="269">
        <f t="shared" ref="C49:S49" si="51">SUM(C50:C68)</f>
        <v>380400647.46000004</v>
      </c>
      <c r="D49" s="269">
        <f t="shared" si="51"/>
        <v>20943979.240000002</v>
      </c>
      <c r="E49" s="269">
        <f>SUM(E50:E70)</f>
        <v>401344626.69999999</v>
      </c>
      <c r="F49" s="269">
        <f t="shared" ref="F49" si="52">SUM(F50:F70)</f>
        <v>17001227.41</v>
      </c>
      <c r="G49" s="269">
        <f>SUM(G50:G76)</f>
        <v>418345854.11000001</v>
      </c>
      <c r="H49" s="269">
        <f t="shared" ref="H49" si="53">SUM(H50:H76)</f>
        <v>27346770.399999999</v>
      </c>
      <c r="I49" s="269">
        <f>SUM(I50:I78)</f>
        <v>445692624.50999999</v>
      </c>
      <c r="J49" s="269">
        <f t="shared" ref="J49:K49" si="54">SUM(J50:J78)</f>
        <v>4524564.22</v>
      </c>
      <c r="K49" s="269">
        <f t="shared" si="54"/>
        <v>450217188.73000002</v>
      </c>
      <c r="L49" s="269">
        <f t="shared" si="51"/>
        <v>358855491.71000004</v>
      </c>
      <c r="M49" s="269">
        <f t="shared" si="51"/>
        <v>19190363.220000003</v>
      </c>
      <c r="N49" s="269">
        <f>SUM(N50:N75)</f>
        <v>378045854.93000001</v>
      </c>
      <c r="O49" s="269">
        <f t="shared" ref="O49:P49" si="55">SUM(O50:O75)</f>
        <v>3822000</v>
      </c>
      <c r="P49" s="269">
        <f t="shared" si="55"/>
        <v>381867854.93000001</v>
      </c>
      <c r="Q49" s="269">
        <f t="shared" si="51"/>
        <v>357148443.24000001</v>
      </c>
      <c r="R49" s="269">
        <f t="shared" si="51"/>
        <v>1601457.44</v>
      </c>
      <c r="S49" s="269">
        <f t="shared" si="51"/>
        <v>358749900.68000001</v>
      </c>
      <c r="T49" s="270">
        <f t="shared" ref="T49:U49" si="56">SUM(T50:T68)</f>
        <v>0</v>
      </c>
      <c r="U49" s="270">
        <f t="shared" si="56"/>
        <v>358749900.68000001</v>
      </c>
      <c r="V49" s="261"/>
    </row>
    <row r="50" spans="1:22" s="186" customFormat="1" ht="82.15" customHeight="1">
      <c r="A50" s="363" t="s">
        <v>444</v>
      </c>
      <c r="B50" s="283" t="s">
        <v>367</v>
      </c>
      <c r="C50" s="273">
        <v>47022948</v>
      </c>
      <c r="D50" s="273"/>
      <c r="E50" s="273">
        <f>C50+D50</f>
        <v>47022948</v>
      </c>
      <c r="F50" s="274"/>
      <c r="G50" s="274">
        <f>E50+F50</f>
        <v>47022948</v>
      </c>
      <c r="H50" s="274">
        <v>6275782.7999999998</v>
      </c>
      <c r="I50" s="274">
        <f>G50+H50</f>
        <v>53298730.799999997</v>
      </c>
      <c r="J50" s="274"/>
      <c r="K50" s="274">
        <f>I50+J50</f>
        <v>53298730.799999997</v>
      </c>
      <c r="L50" s="274">
        <v>15674316</v>
      </c>
      <c r="M50" s="274"/>
      <c r="N50" s="274">
        <f>L50+M50</f>
        <v>15674316</v>
      </c>
      <c r="O50" s="274"/>
      <c r="P50" s="274">
        <f>N50+O50</f>
        <v>15674316</v>
      </c>
      <c r="Q50" s="274">
        <v>0</v>
      </c>
      <c r="R50" s="274"/>
      <c r="S50" s="274">
        <f>Q50+R50</f>
        <v>0</v>
      </c>
      <c r="T50" s="274"/>
      <c r="U50" s="274">
        <f>S50+T50</f>
        <v>0</v>
      </c>
      <c r="V50" s="262"/>
    </row>
    <row r="51" spans="1:22" s="186" customFormat="1" ht="66.599999999999994" customHeight="1">
      <c r="A51" s="363" t="s">
        <v>445</v>
      </c>
      <c r="B51" s="283" t="s">
        <v>368</v>
      </c>
      <c r="C51" s="273">
        <v>911669.4</v>
      </c>
      <c r="D51" s="273"/>
      <c r="E51" s="273">
        <f t="shared" ref="E51:E68" si="57">C51+D51</f>
        <v>911669.4</v>
      </c>
      <c r="F51" s="274"/>
      <c r="G51" s="274">
        <f t="shared" ref="G51:G70" si="58">E51+F51</f>
        <v>911669.4</v>
      </c>
      <c r="H51" s="274">
        <v>121673.34</v>
      </c>
      <c r="I51" s="274">
        <f t="shared" ref="I51:I76" si="59">G51+H51</f>
        <v>1033342.74</v>
      </c>
      <c r="J51" s="274"/>
      <c r="K51" s="274">
        <f t="shared" ref="K51:K78" si="60">I51+J51</f>
        <v>1033342.74</v>
      </c>
      <c r="L51" s="274">
        <v>303889.8</v>
      </c>
      <c r="M51" s="274"/>
      <c r="N51" s="274">
        <f t="shared" ref="N51:N68" si="61">L51+M51</f>
        <v>303889.8</v>
      </c>
      <c r="O51" s="274"/>
      <c r="P51" s="274">
        <f t="shared" ref="P51" si="62">N51+O51</f>
        <v>303889.8</v>
      </c>
      <c r="Q51" s="274">
        <v>0</v>
      </c>
      <c r="R51" s="274"/>
      <c r="S51" s="274">
        <f t="shared" ref="S51:S68" si="63">Q51+R51</f>
        <v>0</v>
      </c>
      <c r="T51" s="274"/>
      <c r="U51" s="274">
        <f t="shared" ref="U51:U53" si="64">S51+T51</f>
        <v>0</v>
      </c>
      <c r="V51" s="262"/>
    </row>
    <row r="52" spans="1:22" s="186" customFormat="1" ht="43.9" customHeight="1">
      <c r="A52" s="363" t="s">
        <v>481</v>
      </c>
      <c r="B52" s="339" t="s">
        <v>480</v>
      </c>
      <c r="C52" s="273"/>
      <c r="D52" s="273"/>
      <c r="E52" s="273"/>
      <c r="F52" s="274"/>
      <c r="G52" s="274"/>
      <c r="H52" s="274">
        <v>13298.4</v>
      </c>
      <c r="I52" s="274">
        <f t="shared" si="59"/>
        <v>13298.4</v>
      </c>
      <c r="J52" s="274"/>
      <c r="K52" s="274">
        <f t="shared" si="60"/>
        <v>13298.4</v>
      </c>
      <c r="L52" s="274"/>
      <c r="M52" s="274"/>
      <c r="N52" s="274"/>
      <c r="O52" s="274"/>
      <c r="P52" s="274"/>
      <c r="Q52" s="274"/>
      <c r="R52" s="274"/>
      <c r="S52" s="274"/>
      <c r="T52" s="274"/>
      <c r="U52" s="274"/>
      <c r="V52" s="262"/>
    </row>
    <row r="53" spans="1:22" s="186" customFormat="1" ht="69.599999999999994" customHeight="1">
      <c r="A53" s="363" t="s">
        <v>447</v>
      </c>
      <c r="B53" s="286" t="s">
        <v>370</v>
      </c>
      <c r="C53" s="273">
        <v>17871298.719999999</v>
      </c>
      <c r="D53" s="273">
        <v>1228051.8600000001</v>
      </c>
      <c r="E53" s="273">
        <f t="shared" si="57"/>
        <v>19099350.579999998</v>
      </c>
      <c r="F53" s="274"/>
      <c r="G53" s="274">
        <f t="shared" si="58"/>
        <v>19099350.579999998</v>
      </c>
      <c r="H53" s="274"/>
      <c r="I53" s="274">
        <f t="shared" si="59"/>
        <v>19099350.579999998</v>
      </c>
      <c r="J53" s="274"/>
      <c r="K53" s="274">
        <f t="shared" si="60"/>
        <v>19099350.579999998</v>
      </c>
      <c r="L53" s="274">
        <v>17303503.890000001</v>
      </c>
      <c r="M53" s="274">
        <v>1189900.6200000001</v>
      </c>
      <c r="N53" s="274">
        <f t="shared" si="61"/>
        <v>18493404.510000002</v>
      </c>
      <c r="O53" s="274"/>
      <c r="P53" s="274">
        <f t="shared" ref="P53" si="65">N53+O53</f>
        <v>18493404.510000002</v>
      </c>
      <c r="Q53" s="274">
        <v>16628801.560000001</v>
      </c>
      <c r="R53" s="274">
        <v>1201636.32</v>
      </c>
      <c r="S53" s="274">
        <f t="shared" si="63"/>
        <v>17830437.879999999</v>
      </c>
      <c r="T53" s="274"/>
      <c r="U53" s="274">
        <f t="shared" si="64"/>
        <v>17830437.879999999</v>
      </c>
      <c r="V53" s="262"/>
    </row>
    <row r="54" spans="1:22" s="186" customFormat="1" ht="39.6" customHeight="1">
      <c r="A54" s="354" t="s">
        <v>457</v>
      </c>
      <c r="B54" s="311" t="s">
        <v>465</v>
      </c>
      <c r="C54" s="273"/>
      <c r="D54" s="273"/>
      <c r="E54" s="273"/>
      <c r="F54" s="328">
        <v>1250000</v>
      </c>
      <c r="G54" s="274">
        <f t="shared" si="58"/>
        <v>1250000</v>
      </c>
      <c r="H54" s="328"/>
      <c r="I54" s="274">
        <f t="shared" si="59"/>
        <v>1250000</v>
      </c>
      <c r="J54" s="328"/>
      <c r="K54" s="274">
        <f t="shared" si="60"/>
        <v>1250000</v>
      </c>
      <c r="L54" s="274"/>
      <c r="M54" s="274"/>
      <c r="N54" s="274"/>
      <c r="O54" s="274"/>
      <c r="P54" s="274"/>
      <c r="Q54" s="274"/>
      <c r="R54" s="274"/>
      <c r="S54" s="274"/>
      <c r="T54" s="274"/>
      <c r="U54" s="274"/>
      <c r="V54" s="262"/>
    </row>
    <row r="55" spans="1:22" s="186" customFormat="1" ht="27" customHeight="1">
      <c r="A55" s="354" t="s">
        <v>456</v>
      </c>
      <c r="B55" s="311" t="s">
        <v>466</v>
      </c>
      <c r="C55" s="273"/>
      <c r="D55" s="273"/>
      <c r="E55" s="273"/>
      <c r="F55" s="328">
        <v>8885022.6600000001</v>
      </c>
      <c r="G55" s="274">
        <f t="shared" si="58"/>
        <v>8885022.6600000001</v>
      </c>
      <c r="H55" s="344">
        <v>6160282.3600000003</v>
      </c>
      <c r="I55" s="274">
        <f t="shared" si="59"/>
        <v>15045305.02</v>
      </c>
      <c r="J55" s="344">
        <v>-829268.78</v>
      </c>
      <c r="K55" s="274">
        <f t="shared" si="60"/>
        <v>14216036.24</v>
      </c>
      <c r="L55" s="274"/>
      <c r="M55" s="274"/>
      <c r="N55" s="274"/>
      <c r="O55" s="274"/>
      <c r="P55" s="274"/>
      <c r="Q55" s="274"/>
      <c r="R55" s="274"/>
      <c r="S55" s="274"/>
      <c r="T55" s="274"/>
      <c r="U55" s="274"/>
      <c r="V55" s="262"/>
    </row>
    <row r="56" spans="1:22" s="186" customFormat="1" ht="69.599999999999994" customHeight="1">
      <c r="A56" s="364" t="s">
        <v>454</v>
      </c>
      <c r="B56" s="307" t="s">
        <v>453</v>
      </c>
      <c r="C56" s="273"/>
      <c r="D56" s="273">
        <v>16497532.48</v>
      </c>
      <c r="E56" s="273">
        <f t="shared" si="57"/>
        <v>16497532.48</v>
      </c>
      <c r="F56" s="274"/>
      <c r="G56" s="274">
        <f t="shared" si="58"/>
        <v>16497532.48</v>
      </c>
      <c r="H56" s="274"/>
      <c r="I56" s="274">
        <f t="shared" si="59"/>
        <v>16497532.48</v>
      </c>
      <c r="J56" s="274"/>
      <c r="K56" s="274">
        <f t="shared" si="60"/>
        <v>16497532.48</v>
      </c>
      <c r="L56" s="274"/>
      <c r="M56" s="274">
        <v>18049880.109999999</v>
      </c>
      <c r="N56" s="274">
        <f t="shared" si="61"/>
        <v>18049880.109999999</v>
      </c>
      <c r="O56" s="274"/>
      <c r="P56" s="274">
        <f t="shared" ref="P56" si="66">N56+O56</f>
        <v>18049880.109999999</v>
      </c>
      <c r="Q56" s="274"/>
      <c r="R56" s="274"/>
      <c r="S56" s="274"/>
      <c r="T56" s="274"/>
      <c r="U56" s="274"/>
      <c r="V56" s="262"/>
    </row>
    <row r="57" spans="1:22" s="186" customFormat="1" ht="53.45" customHeight="1">
      <c r="A57" s="353" t="s">
        <v>458</v>
      </c>
      <c r="B57" s="311" t="s">
        <v>467</v>
      </c>
      <c r="C57" s="273"/>
      <c r="D57" s="273"/>
      <c r="E57" s="273"/>
      <c r="F57" s="329">
        <v>2950809.67</v>
      </c>
      <c r="G57" s="274">
        <f t="shared" si="58"/>
        <v>2950809.67</v>
      </c>
      <c r="H57" s="329"/>
      <c r="I57" s="274">
        <f t="shared" si="59"/>
        <v>2950809.67</v>
      </c>
      <c r="J57" s="329"/>
      <c r="K57" s="274">
        <f t="shared" si="60"/>
        <v>2950809.67</v>
      </c>
      <c r="L57" s="274"/>
      <c r="M57" s="274"/>
      <c r="N57" s="274"/>
      <c r="O57" s="274"/>
      <c r="P57" s="274"/>
      <c r="Q57" s="274"/>
      <c r="R57" s="274"/>
      <c r="S57" s="274"/>
      <c r="T57" s="274"/>
      <c r="U57" s="274"/>
      <c r="V57" s="262"/>
    </row>
    <row r="58" spans="1:22" s="186" customFormat="1" ht="28.9" customHeight="1">
      <c r="A58" s="353" t="s">
        <v>459</v>
      </c>
      <c r="B58" s="311" t="s">
        <v>468</v>
      </c>
      <c r="C58" s="273"/>
      <c r="D58" s="273"/>
      <c r="E58" s="273"/>
      <c r="F58" s="329">
        <v>2018422.76</v>
      </c>
      <c r="G58" s="274">
        <f t="shared" si="58"/>
        <v>2018422.76</v>
      </c>
      <c r="H58" s="329"/>
      <c r="I58" s="274">
        <f t="shared" si="59"/>
        <v>2018422.76</v>
      </c>
      <c r="J58" s="329"/>
      <c r="K58" s="274">
        <f t="shared" si="60"/>
        <v>2018422.76</v>
      </c>
      <c r="L58" s="274"/>
      <c r="M58" s="274"/>
      <c r="N58" s="274"/>
      <c r="O58" s="274"/>
      <c r="P58" s="274"/>
      <c r="Q58" s="274"/>
      <c r="R58" s="274"/>
      <c r="S58" s="274"/>
      <c r="T58" s="274"/>
      <c r="U58" s="274"/>
      <c r="V58" s="262"/>
    </row>
    <row r="59" spans="1:22" s="186" customFormat="1" ht="30.6" customHeight="1">
      <c r="A59" s="363" t="s">
        <v>416</v>
      </c>
      <c r="B59" s="286" t="s">
        <v>415</v>
      </c>
      <c r="C59" s="273"/>
      <c r="D59" s="273">
        <v>7050000</v>
      </c>
      <c r="E59" s="273">
        <f t="shared" si="57"/>
        <v>7050000</v>
      </c>
      <c r="F59" s="274"/>
      <c r="G59" s="274">
        <f t="shared" si="58"/>
        <v>7050000</v>
      </c>
      <c r="H59" s="274"/>
      <c r="I59" s="274">
        <f t="shared" si="59"/>
        <v>7050000</v>
      </c>
      <c r="J59" s="274"/>
      <c r="K59" s="274">
        <f t="shared" si="60"/>
        <v>7050000</v>
      </c>
      <c r="L59" s="274"/>
      <c r="M59" s="274"/>
      <c r="N59" s="274"/>
      <c r="O59" s="274"/>
      <c r="P59" s="274"/>
      <c r="Q59" s="274"/>
      <c r="R59" s="274"/>
      <c r="S59" s="274"/>
      <c r="T59" s="274"/>
      <c r="U59" s="274"/>
      <c r="V59" s="262"/>
    </row>
    <row r="60" spans="1:22" s="186" customFormat="1" ht="85.15" customHeight="1">
      <c r="A60" s="363" t="s">
        <v>446</v>
      </c>
      <c r="B60" s="303" t="s">
        <v>379</v>
      </c>
      <c r="C60" s="273">
        <v>448772.27</v>
      </c>
      <c r="D60" s="273">
        <v>-49170.15</v>
      </c>
      <c r="E60" s="273">
        <f t="shared" ref="E60" si="67">C60+D60</f>
        <v>399602.12</v>
      </c>
      <c r="F60" s="274"/>
      <c r="G60" s="274">
        <f t="shared" si="58"/>
        <v>399602.12</v>
      </c>
      <c r="H60" s="274"/>
      <c r="I60" s="274">
        <f t="shared" si="59"/>
        <v>399602.12</v>
      </c>
      <c r="J60" s="274"/>
      <c r="K60" s="274">
        <f t="shared" si="60"/>
        <v>399602.12</v>
      </c>
      <c r="L60" s="274">
        <v>448772.27</v>
      </c>
      <c r="M60" s="274">
        <v>-49170.15</v>
      </c>
      <c r="N60" s="274">
        <f t="shared" ref="N60" si="68">L60+M60</f>
        <v>399602.12</v>
      </c>
      <c r="O60" s="274"/>
      <c r="P60" s="274">
        <f t="shared" ref="P60:P66" si="69">N60+O60</f>
        <v>399602.12</v>
      </c>
      <c r="Q60" s="274">
        <v>0</v>
      </c>
      <c r="R60" s="274">
        <v>400068.48</v>
      </c>
      <c r="S60" s="274">
        <f t="shared" ref="S60" si="70">Q60+R60</f>
        <v>400068.48</v>
      </c>
      <c r="T60" s="274"/>
      <c r="U60" s="274">
        <f t="shared" ref="U60:U66" si="71">S60+T60</f>
        <v>400068.48</v>
      </c>
      <c r="V60" s="262"/>
    </row>
    <row r="61" spans="1:22" s="186" customFormat="1" ht="61.15" customHeight="1">
      <c r="A61" s="363" t="s">
        <v>417</v>
      </c>
      <c r="B61" s="283" t="s">
        <v>372</v>
      </c>
      <c r="C61" s="273">
        <v>109090.88</v>
      </c>
      <c r="D61" s="273">
        <v>144877.44</v>
      </c>
      <c r="E61" s="273">
        <f t="shared" si="57"/>
        <v>253968.32</v>
      </c>
      <c r="F61" s="274"/>
      <c r="G61" s="274">
        <f t="shared" si="58"/>
        <v>253968.32</v>
      </c>
      <c r="H61" s="274"/>
      <c r="I61" s="274">
        <f t="shared" si="59"/>
        <v>253968.32</v>
      </c>
      <c r="J61" s="274"/>
      <c r="K61" s="274">
        <f t="shared" si="60"/>
        <v>253968.32</v>
      </c>
      <c r="L61" s="274">
        <v>109090.88</v>
      </c>
      <c r="M61" s="274">
        <v>-247.36</v>
      </c>
      <c r="N61" s="274">
        <f t="shared" si="61"/>
        <v>108843.52</v>
      </c>
      <c r="O61" s="274"/>
      <c r="P61" s="274">
        <f t="shared" si="69"/>
        <v>108843.52</v>
      </c>
      <c r="Q61" s="274">
        <v>109090.88</v>
      </c>
      <c r="R61" s="274">
        <v>-247.36</v>
      </c>
      <c r="S61" s="274">
        <f t="shared" si="63"/>
        <v>108843.52</v>
      </c>
      <c r="T61" s="274"/>
      <c r="U61" s="274">
        <f t="shared" si="71"/>
        <v>108843.52</v>
      </c>
      <c r="V61" s="262"/>
    </row>
    <row r="62" spans="1:22" s="186" customFormat="1" ht="42" customHeight="1">
      <c r="A62" s="363" t="s">
        <v>419</v>
      </c>
      <c r="B62" s="286" t="s">
        <v>372</v>
      </c>
      <c r="C62" s="273">
        <v>1050000</v>
      </c>
      <c r="D62" s="273"/>
      <c r="E62" s="273">
        <f t="shared" si="57"/>
        <v>1050000</v>
      </c>
      <c r="F62" s="274"/>
      <c r="G62" s="274">
        <f t="shared" si="58"/>
        <v>1050000</v>
      </c>
      <c r="H62" s="274"/>
      <c r="I62" s="274">
        <f t="shared" si="59"/>
        <v>1050000</v>
      </c>
      <c r="J62" s="274"/>
      <c r="K62" s="274">
        <f t="shared" si="60"/>
        <v>1050000</v>
      </c>
      <c r="L62" s="274">
        <v>414715</v>
      </c>
      <c r="M62" s="274"/>
      <c r="N62" s="274">
        <f t="shared" si="61"/>
        <v>414715</v>
      </c>
      <c r="O62" s="274"/>
      <c r="P62" s="274">
        <f t="shared" si="69"/>
        <v>414715</v>
      </c>
      <c r="Q62" s="274">
        <v>414715</v>
      </c>
      <c r="R62" s="274"/>
      <c r="S62" s="274">
        <f t="shared" si="63"/>
        <v>414715</v>
      </c>
      <c r="T62" s="274"/>
      <c r="U62" s="274">
        <f t="shared" si="71"/>
        <v>414715</v>
      </c>
      <c r="V62" s="262"/>
    </row>
    <row r="63" spans="1:22" s="186" customFormat="1" ht="55.9" customHeight="1">
      <c r="A63" s="363" t="s">
        <v>425</v>
      </c>
      <c r="B63" s="286" t="s">
        <v>372</v>
      </c>
      <c r="C63" s="273">
        <v>278700</v>
      </c>
      <c r="D63" s="273"/>
      <c r="E63" s="273">
        <f t="shared" si="57"/>
        <v>278700</v>
      </c>
      <c r="F63" s="274"/>
      <c r="G63" s="274">
        <f t="shared" si="58"/>
        <v>278700</v>
      </c>
      <c r="H63" s="274"/>
      <c r="I63" s="274">
        <f t="shared" si="59"/>
        <v>278700</v>
      </c>
      <c r="J63" s="274"/>
      <c r="K63" s="274">
        <f t="shared" si="60"/>
        <v>278700</v>
      </c>
      <c r="L63" s="274">
        <v>277290</v>
      </c>
      <c r="M63" s="274"/>
      <c r="N63" s="274">
        <f t="shared" si="61"/>
        <v>277290</v>
      </c>
      <c r="O63" s="274"/>
      <c r="P63" s="274">
        <f t="shared" si="69"/>
        <v>277290</v>
      </c>
      <c r="Q63" s="274">
        <v>262170</v>
      </c>
      <c r="R63" s="274"/>
      <c r="S63" s="274">
        <f t="shared" si="63"/>
        <v>262170</v>
      </c>
      <c r="T63" s="274"/>
      <c r="U63" s="274">
        <f t="shared" si="71"/>
        <v>262170</v>
      </c>
      <c r="V63" s="262"/>
    </row>
    <row r="64" spans="1:22" s="186" customFormat="1" ht="27" customHeight="1">
      <c r="A64" s="363" t="s">
        <v>426</v>
      </c>
      <c r="B64" s="283" t="s">
        <v>372</v>
      </c>
      <c r="C64" s="273">
        <v>4472402.3899999997</v>
      </c>
      <c r="D64" s="273">
        <v>-4472402.3899999997</v>
      </c>
      <c r="E64" s="273">
        <f t="shared" si="57"/>
        <v>0</v>
      </c>
      <c r="F64" s="274"/>
      <c r="G64" s="274">
        <f t="shared" si="58"/>
        <v>0</v>
      </c>
      <c r="H64" s="274"/>
      <c r="I64" s="274">
        <f t="shared" si="59"/>
        <v>0</v>
      </c>
      <c r="J64" s="274"/>
      <c r="K64" s="274">
        <f t="shared" si="60"/>
        <v>0</v>
      </c>
      <c r="L64" s="274">
        <v>0</v>
      </c>
      <c r="M64" s="274"/>
      <c r="N64" s="274">
        <f t="shared" si="61"/>
        <v>0</v>
      </c>
      <c r="O64" s="274"/>
      <c r="P64" s="274">
        <f t="shared" si="69"/>
        <v>0</v>
      </c>
      <c r="Q64" s="274">
        <v>0</v>
      </c>
      <c r="R64" s="274"/>
      <c r="S64" s="274">
        <f t="shared" si="63"/>
        <v>0</v>
      </c>
      <c r="T64" s="274"/>
      <c r="U64" s="274">
        <f t="shared" si="71"/>
        <v>0</v>
      </c>
      <c r="V64" s="262"/>
    </row>
    <row r="65" spans="1:27" s="186" customFormat="1" ht="66.599999999999994" customHeight="1">
      <c r="A65" s="363" t="s">
        <v>427</v>
      </c>
      <c r="B65" s="283" t="s">
        <v>372</v>
      </c>
      <c r="C65" s="273">
        <v>5502100</v>
      </c>
      <c r="D65" s="273"/>
      <c r="E65" s="273">
        <f t="shared" si="57"/>
        <v>5502100</v>
      </c>
      <c r="F65" s="274"/>
      <c r="G65" s="274">
        <f t="shared" si="58"/>
        <v>5502100</v>
      </c>
      <c r="H65" s="274"/>
      <c r="I65" s="274">
        <f t="shared" si="59"/>
        <v>5502100</v>
      </c>
      <c r="J65" s="274"/>
      <c r="K65" s="274">
        <f t="shared" si="60"/>
        <v>5502100</v>
      </c>
      <c r="L65" s="274">
        <v>0</v>
      </c>
      <c r="M65" s="274"/>
      <c r="N65" s="274">
        <f t="shared" si="61"/>
        <v>0</v>
      </c>
      <c r="O65" s="274"/>
      <c r="P65" s="274">
        <f t="shared" si="69"/>
        <v>0</v>
      </c>
      <c r="Q65" s="274">
        <v>0</v>
      </c>
      <c r="R65" s="274"/>
      <c r="S65" s="274">
        <f t="shared" si="63"/>
        <v>0</v>
      </c>
      <c r="T65" s="274"/>
      <c r="U65" s="274">
        <f t="shared" si="71"/>
        <v>0</v>
      </c>
      <c r="V65" s="262"/>
    </row>
    <row r="66" spans="1:27" s="186" customFormat="1" ht="83.45" customHeight="1">
      <c r="A66" s="363" t="s">
        <v>428</v>
      </c>
      <c r="B66" s="283" t="s">
        <v>372</v>
      </c>
      <c r="C66" s="273">
        <v>893788</v>
      </c>
      <c r="D66" s="273"/>
      <c r="E66" s="273">
        <f t="shared" si="57"/>
        <v>893788</v>
      </c>
      <c r="F66" s="274"/>
      <c r="G66" s="274">
        <f t="shared" si="58"/>
        <v>893788</v>
      </c>
      <c r="H66" s="274"/>
      <c r="I66" s="274">
        <f t="shared" si="59"/>
        <v>893788</v>
      </c>
      <c r="J66" s="274"/>
      <c r="K66" s="274">
        <f t="shared" si="60"/>
        <v>893788</v>
      </c>
      <c r="L66" s="274">
        <v>893788</v>
      </c>
      <c r="M66" s="274"/>
      <c r="N66" s="274">
        <f t="shared" si="61"/>
        <v>893788</v>
      </c>
      <c r="O66" s="274"/>
      <c r="P66" s="274">
        <f t="shared" si="69"/>
        <v>893788</v>
      </c>
      <c r="Q66" s="274">
        <v>893788</v>
      </c>
      <c r="R66" s="274"/>
      <c r="S66" s="274">
        <f t="shared" si="63"/>
        <v>893788</v>
      </c>
      <c r="T66" s="274"/>
      <c r="U66" s="274">
        <f t="shared" si="71"/>
        <v>893788</v>
      </c>
      <c r="V66" s="262"/>
    </row>
    <row r="67" spans="1:27" s="186" customFormat="1" ht="16.149999999999999" customHeight="1">
      <c r="A67" s="363" t="s">
        <v>449</v>
      </c>
      <c r="B67" s="283" t="s">
        <v>372</v>
      </c>
      <c r="C67" s="273"/>
      <c r="D67" s="273">
        <v>545090</v>
      </c>
      <c r="E67" s="273">
        <f t="shared" si="57"/>
        <v>545090</v>
      </c>
      <c r="F67" s="274"/>
      <c r="G67" s="274">
        <f t="shared" si="58"/>
        <v>545090</v>
      </c>
      <c r="H67" s="274"/>
      <c r="I67" s="274">
        <f t="shared" si="59"/>
        <v>545090</v>
      </c>
      <c r="J67" s="274"/>
      <c r="K67" s="274">
        <f t="shared" si="60"/>
        <v>545090</v>
      </c>
      <c r="L67" s="274"/>
      <c r="M67" s="274"/>
      <c r="N67" s="274"/>
      <c r="O67" s="274"/>
      <c r="P67" s="274"/>
      <c r="Q67" s="274"/>
      <c r="R67" s="274"/>
      <c r="S67" s="274"/>
      <c r="T67" s="274"/>
      <c r="U67" s="274"/>
      <c r="V67" s="262"/>
    </row>
    <row r="68" spans="1:27" s="186" customFormat="1" ht="28.9" customHeight="1">
      <c r="A68" s="363" t="s">
        <v>421</v>
      </c>
      <c r="B68" s="286" t="s">
        <v>372</v>
      </c>
      <c r="C68" s="273">
        <v>301839877.80000001</v>
      </c>
      <c r="D68" s="273"/>
      <c r="E68" s="273">
        <f t="shared" si="57"/>
        <v>301839877.80000001</v>
      </c>
      <c r="F68" s="274"/>
      <c r="G68" s="274">
        <f t="shared" si="58"/>
        <v>301839877.80000001</v>
      </c>
      <c r="H68" s="274"/>
      <c r="I68" s="274">
        <f t="shared" si="59"/>
        <v>301839877.80000001</v>
      </c>
      <c r="J68" s="274"/>
      <c r="K68" s="274">
        <f t="shared" si="60"/>
        <v>301839877.80000001</v>
      </c>
      <c r="L68" s="273">
        <v>323430125.87</v>
      </c>
      <c r="M68" s="273"/>
      <c r="N68" s="274">
        <f t="shared" si="61"/>
        <v>323430125.87</v>
      </c>
      <c r="O68" s="274"/>
      <c r="P68" s="274">
        <f t="shared" ref="P68:P72" si="72">N68+O68</f>
        <v>323430125.87</v>
      </c>
      <c r="Q68" s="273">
        <v>338839877.80000001</v>
      </c>
      <c r="R68" s="273"/>
      <c r="S68" s="274">
        <f t="shared" si="63"/>
        <v>338839877.80000001</v>
      </c>
      <c r="T68" s="274"/>
      <c r="U68" s="274">
        <f t="shared" ref="U68" si="73">S68+T68</f>
        <v>338839877.80000001</v>
      </c>
      <c r="V68" s="258"/>
    </row>
    <row r="69" spans="1:27" s="186" customFormat="1" ht="39.6" customHeight="1">
      <c r="A69" s="353" t="s">
        <v>460</v>
      </c>
      <c r="B69" s="311" t="s">
        <v>372</v>
      </c>
      <c r="C69" s="273"/>
      <c r="D69" s="273"/>
      <c r="E69" s="273"/>
      <c r="F69" s="329">
        <v>546090</v>
      </c>
      <c r="G69" s="274">
        <f t="shared" si="58"/>
        <v>546090</v>
      </c>
      <c r="H69" s="329"/>
      <c r="I69" s="274">
        <f t="shared" si="59"/>
        <v>546090</v>
      </c>
      <c r="J69" s="329"/>
      <c r="K69" s="274">
        <f t="shared" si="60"/>
        <v>546090</v>
      </c>
      <c r="L69" s="273"/>
      <c r="M69" s="273"/>
      <c r="N69" s="274"/>
      <c r="O69" s="274"/>
      <c r="P69" s="274">
        <f t="shared" si="72"/>
        <v>0</v>
      </c>
      <c r="Q69" s="273"/>
      <c r="R69" s="273"/>
      <c r="S69" s="274"/>
      <c r="T69" s="274"/>
      <c r="U69" s="274"/>
      <c r="V69" s="258"/>
    </row>
    <row r="70" spans="1:27" s="186" customFormat="1" ht="53.45" customHeight="1">
      <c r="A70" s="353" t="s">
        <v>474</v>
      </c>
      <c r="B70" s="330" t="s">
        <v>372</v>
      </c>
      <c r="C70" s="273"/>
      <c r="D70" s="273"/>
      <c r="E70" s="273"/>
      <c r="F70" s="329">
        <v>1350882.32</v>
      </c>
      <c r="G70" s="274">
        <f t="shared" si="58"/>
        <v>1350882.32</v>
      </c>
      <c r="H70" s="329"/>
      <c r="I70" s="274">
        <f t="shared" si="59"/>
        <v>1350882.32</v>
      </c>
      <c r="J70" s="329"/>
      <c r="K70" s="274">
        <f t="shared" si="60"/>
        <v>1350882.32</v>
      </c>
      <c r="L70" s="273"/>
      <c r="M70" s="273"/>
      <c r="N70" s="274"/>
      <c r="O70" s="274"/>
      <c r="P70" s="274">
        <f t="shared" si="72"/>
        <v>0</v>
      </c>
      <c r="Q70" s="273"/>
      <c r="R70" s="273"/>
      <c r="S70" s="274"/>
      <c r="T70" s="274"/>
      <c r="U70" s="274"/>
      <c r="V70" s="258"/>
    </row>
    <row r="71" spans="1:27" s="186" customFormat="1" ht="39.6" customHeight="1">
      <c r="A71" s="353" t="s">
        <v>482</v>
      </c>
      <c r="B71" s="342" t="s">
        <v>372</v>
      </c>
      <c r="C71" s="273"/>
      <c r="D71" s="273"/>
      <c r="E71" s="273"/>
      <c r="F71" s="329"/>
      <c r="G71" s="274"/>
      <c r="H71" s="329">
        <v>2426561.0499999998</v>
      </c>
      <c r="I71" s="274">
        <f t="shared" si="59"/>
        <v>2426561.0499999998</v>
      </c>
      <c r="J71" s="329"/>
      <c r="K71" s="274">
        <f t="shared" si="60"/>
        <v>2426561.0499999998</v>
      </c>
      <c r="L71" s="273"/>
      <c r="M71" s="273"/>
      <c r="N71" s="274"/>
      <c r="O71" s="270">
        <v>3822000</v>
      </c>
      <c r="P71" s="274">
        <f t="shared" si="72"/>
        <v>3822000</v>
      </c>
      <c r="Q71" s="273"/>
      <c r="R71" s="273"/>
      <c r="S71" s="274"/>
      <c r="T71" s="274"/>
      <c r="U71" s="274"/>
      <c r="V71" s="258"/>
    </row>
    <row r="72" spans="1:27" s="186" customFormat="1" ht="27" customHeight="1">
      <c r="A72" s="353" t="s">
        <v>483</v>
      </c>
      <c r="B72" s="342" t="s">
        <v>372</v>
      </c>
      <c r="C72" s="273"/>
      <c r="D72" s="273"/>
      <c r="E72" s="273"/>
      <c r="F72" s="329"/>
      <c r="G72" s="274"/>
      <c r="H72" s="329">
        <v>7604662.6699999999</v>
      </c>
      <c r="I72" s="274">
        <f t="shared" si="59"/>
        <v>7604662.6699999999</v>
      </c>
      <c r="J72" s="329"/>
      <c r="K72" s="274">
        <f t="shared" si="60"/>
        <v>7604662.6699999999</v>
      </c>
      <c r="L72" s="273"/>
      <c r="M72" s="273"/>
      <c r="N72" s="274"/>
      <c r="O72" s="274"/>
      <c r="P72" s="274">
        <f t="shared" si="72"/>
        <v>0</v>
      </c>
      <c r="Q72" s="273"/>
      <c r="R72" s="273"/>
      <c r="S72" s="274"/>
      <c r="T72" s="274"/>
      <c r="U72" s="274"/>
      <c r="V72" s="258"/>
    </row>
    <row r="73" spans="1:27" s="186" customFormat="1" ht="53.45" customHeight="1">
      <c r="A73" s="353" t="s">
        <v>484</v>
      </c>
      <c r="B73" s="342" t="s">
        <v>372</v>
      </c>
      <c r="C73" s="273"/>
      <c r="D73" s="273"/>
      <c r="E73" s="273"/>
      <c r="F73" s="329"/>
      <c r="G73" s="274"/>
      <c r="H73" s="329">
        <v>1542661</v>
      </c>
      <c r="I73" s="274">
        <f t="shared" si="59"/>
        <v>1542661</v>
      </c>
      <c r="J73" s="329"/>
      <c r="K73" s="274">
        <f t="shared" si="60"/>
        <v>1542661</v>
      </c>
      <c r="L73" s="273"/>
      <c r="M73" s="273"/>
      <c r="N73" s="274"/>
      <c r="O73" s="274"/>
      <c r="P73" s="274"/>
      <c r="Q73" s="273"/>
      <c r="R73" s="273"/>
      <c r="S73" s="274"/>
      <c r="T73" s="274"/>
      <c r="U73" s="274"/>
      <c r="V73" s="258"/>
    </row>
    <row r="74" spans="1:27" s="186" customFormat="1" ht="28.15" customHeight="1">
      <c r="A74" s="353" t="s">
        <v>487</v>
      </c>
      <c r="B74" s="342" t="s">
        <v>372</v>
      </c>
      <c r="C74" s="273"/>
      <c r="D74" s="273"/>
      <c r="E74" s="273"/>
      <c r="F74" s="329"/>
      <c r="G74" s="274"/>
      <c r="H74" s="329">
        <v>605297</v>
      </c>
      <c r="I74" s="274">
        <f t="shared" si="59"/>
        <v>605297</v>
      </c>
      <c r="J74" s="329"/>
      <c r="K74" s="274">
        <f t="shared" si="60"/>
        <v>605297</v>
      </c>
      <c r="L74" s="273"/>
      <c r="M74" s="273"/>
      <c r="N74" s="274"/>
      <c r="O74" s="274"/>
      <c r="P74" s="274"/>
      <c r="Q74" s="273"/>
      <c r="R74" s="273"/>
      <c r="S74" s="274"/>
      <c r="T74" s="274"/>
      <c r="U74" s="274"/>
      <c r="V74" s="258"/>
    </row>
    <row r="75" spans="1:27" s="186" customFormat="1" ht="19.899999999999999" customHeight="1">
      <c r="A75" s="353" t="s">
        <v>489</v>
      </c>
      <c r="B75" s="342" t="s">
        <v>372</v>
      </c>
      <c r="C75" s="273"/>
      <c r="D75" s="273"/>
      <c r="E75" s="273"/>
      <c r="F75" s="329"/>
      <c r="G75" s="274"/>
      <c r="H75" s="329">
        <v>2500000</v>
      </c>
      <c r="I75" s="274">
        <f t="shared" si="59"/>
        <v>2500000</v>
      </c>
      <c r="J75" s="329"/>
      <c r="K75" s="274">
        <f t="shared" si="60"/>
        <v>2500000</v>
      </c>
      <c r="L75" s="273"/>
      <c r="M75" s="273"/>
      <c r="N75" s="274"/>
      <c r="O75" s="274"/>
      <c r="P75" s="274"/>
      <c r="Q75" s="273"/>
      <c r="R75" s="273"/>
      <c r="S75" s="274"/>
      <c r="T75" s="274"/>
      <c r="U75" s="274"/>
      <c r="V75" s="258"/>
    </row>
    <row r="76" spans="1:27" s="186" customFormat="1" ht="40.9" customHeight="1">
      <c r="A76" s="353" t="s">
        <v>491</v>
      </c>
      <c r="B76" s="358" t="s">
        <v>372</v>
      </c>
      <c r="C76" s="273"/>
      <c r="D76" s="273"/>
      <c r="E76" s="273"/>
      <c r="F76" s="329"/>
      <c r="G76" s="274"/>
      <c r="H76" s="329">
        <v>96551.78</v>
      </c>
      <c r="I76" s="274">
        <f t="shared" si="59"/>
        <v>96551.78</v>
      </c>
      <c r="J76" s="329"/>
      <c r="K76" s="274">
        <f t="shared" si="60"/>
        <v>96551.78</v>
      </c>
      <c r="L76" s="273"/>
      <c r="M76" s="273"/>
      <c r="N76" s="274"/>
      <c r="O76" s="274"/>
      <c r="P76" s="274"/>
      <c r="Q76" s="273"/>
      <c r="R76" s="273"/>
      <c r="S76" s="274"/>
      <c r="T76" s="274"/>
      <c r="U76" s="274"/>
      <c r="V76" s="258"/>
    </row>
    <row r="77" spans="1:27" s="186" customFormat="1" ht="28.9" customHeight="1">
      <c r="A77" s="353" t="s">
        <v>493</v>
      </c>
      <c r="B77" s="359" t="s">
        <v>372</v>
      </c>
      <c r="C77" s="273"/>
      <c r="D77" s="273"/>
      <c r="E77" s="273"/>
      <c r="F77" s="329"/>
      <c r="G77" s="274"/>
      <c r="H77" s="329"/>
      <c r="I77" s="274"/>
      <c r="J77" s="329">
        <v>500500</v>
      </c>
      <c r="K77" s="274">
        <f t="shared" si="60"/>
        <v>500500</v>
      </c>
      <c r="L77" s="273"/>
      <c r="M77" s="273"/>
      <c r="N77" s="274"/>
      <c r="O77" s="274"/>
      <c r="P77" s="274"/>
      <c r="Q77" s="273"/>
      <c r="R77" s="273"/>
      <c r="S77" s="274"/>
      <c r="T77" s="274"/>
      <c r="U77" s="274"/>
      <c r="V77" s="258"/>
    </row>
    <row r="78" spans="1:27" s="186" customFormat="1" ht="28.9" customHeight="1">
      <c r="A78" s="353" t="s">
        <v>494</v>
      </c>
      <c r="B78" s="359" t="s">
        <v>372</v>
      </c>
      <c r="C78" s="273"/>
      <c r="D78" s="273"/>
      <c r="E78" s="273"/>
      <c r="F78" s="329"/>
      <c r="G78" s="274"/>
      <c r="H78" s="329"/>
      <c r="I78" s="274"/>
      <c r="J78" s="329">
        <v>4853333</v>
      </c>
      <c r="K78" s="274">
        <f t="shared" si="60"/>
        <v>4853333</v>
      </c>
      <c r="L78" s="273"/>
      <c r="M78" s="273"/>
      <c r="N78" s="274"/>
      <c r="O78" s="274"/>
      <c r="P78" s="274"/>
      <c r="Q78" s="273"/>
      <c r="R78" s="273"/>
      <c r="S78" s="274"/>
      <c r="T78" s="274"/>
      <c r="U78" s="274"/>
      <c r="V78" s="258"/>
    </row>
    <row r="79" spans="1:27" s="292" customFormat="1" ht="28.9" customHeight="1">
      <c r="A79" s="290" t="s">
        <v>76</v>
      </c>
      <c r="B79" s="229" t="s">
        <v>112</v>
      </c>
      <c r="C79" s="269">
        <f t="shared" ref="C79:S79" si="74">SUM(C80:C95)</f>
        <v>884905479.19000006</v>
      </c>
      <c r="D79" s="269">
        <f t="shared" si="74"/>
        <v>-7853907.120000001</v>
      </c>
      <c r="E79" s="269">
        <f>SUM(E80:E96)</f>
        <v>877051572.07000005</v>
      </c>
      <c r="F79" s="269">
        <f t="shared" ref="F79:G79" si="75">SUM(F80:F96)</f>
        <v>0</v>
      </c>
      <c r="G79" s="269">
        <f t="shared" si="75"/>
        <v>877051572.07000005</v>
      </c>
      <c r="H79" s="270">
        <f t="shared" ref="H79:I79" si="76">SUM(H80:H96)</f>
        <v>7241580</v>
      </c>
      <c r="I79" s="270">
        <f t="shared" si="76"/>
        <v>884293152.07000005</v>
      </c>
      <c r="J79" s="270">
        <f t="shared" ref="J79:K79" si="77">SUM(J80:J96)</f>
        <v>-760310</v>
      </c>
      <c r="K79" s="270">
        <f t="shared" si="77"/>
        <v>883532842.07000005</v>
      </c>
      <c r="L79" s="269">
        <f t="shared" si="74"/>
        <v>861410487.24000001</v>
      </c>
      <c r="M79" s="269">
        <f t="shared" si="74"/>
        <v>-6583966.8000000007</v>
      </c>
      <c r="N79" s="269">
        <f t="shared" si="74"/>
        <v>854826520.43999994</v>
      </c>
      <c r="O79" s="270">
        <f t="shared" ref="O79:P79" si="78">SUM(O80:O95)</f>
        <v>0</v>
      </c>
      <c r="P79" s="270">
        <f t="shared" si="78"/>
        <v>854826520.43999994</v>
      </c>
      <c r="Q79" s="269">
        <f t="shared" si="74"/>
        <v>887232194.14999998</v>
      </c>
      <c r="R79" s="269">
        <f t="shared" si="74"/>
        <v>-5898634.7000000011</v>
      </c>
      <c r="S79" s="269">
        <f t="shared" si="74"/>
        <v>881333559.44999993</v>
      </c>
      <c r="T79" s="270">
        <f t="shared" ref="T79:U79" si="79">SUM(T80:T95)</f>
        <v>-19660112.960000001</v>
      </c>
      <c r="U79" s="270">
        <f t="shared" si="79"/>
        <v>861673446.49000001</v>
      </c>
      <c r="V79" s="261"/>
      <c r="W79" s="291"/>
      <c r="Y79" s="293"/>
      <c r="Z79" s="293"/>
      <c r="AA79" s="293"/>
    </row>
    <row r="80" spans="1:27" ht="81.599999999999994" customHeight="1">
      <c r="A80" s="363" t="s">
        <v>440</v>
      </c>
      <c r="B80" s="286" t="s">
        <v>382</v>
      </c>
      <c r="C80" s="273">
        <v>65219627.200000003</v>
      </c>
      <c r="D80" s="273"/>
      <c r="E80" s="273">
        <f>C80+D80</f>
        <v>65219627.200000003</v>
      </c>
      <c r="F80" s="274"/>
      <c r="G80" s="274">
        <f>E80+F80</f>
        <v>65219627.200000003</v>
      </c>
      <c r="H80" s="270"/>
      <c r="I80" s="274">
        <f>G80+H80</f>
        <v>65219627.200000003</v>
      </c>
      <c r="J80" s="270"/>
      <c r="K80" s="274">
        <f>I80+J80</f>
        <v>65219627.200000003</v>
      </c>
      <c r="L80" s="274">
        <v>0</v>
      </c>
      <c r="M80" s="274"/>
      <c r="N80" s="274">
        <f>L80+M80</f>
        <v>0</v>
      </c>
      <c r="O80" s="274"/>
      <c r="P80" s="274">
        <f>N80+O80</f>
        <v>0</v>
      </c>
      <c r="Q80" s="274">
        <v>0</v>
      </c>
      <c r="R80" s="274"/>
      <c r="S80" s="274">
        <f>Q80+R80</f>
        <v>0</v>
      </c>
      <c r="T80" s="274"/>
      <c r="U80" s="274">
        <f>S80+T80</f>
        <v>0</v>
      </c>
      <c r="V80" s="262"/>
    </row>
    <row r="81" spans="1:23" ht="66" customHeight="1">
      <c r="A81" s="363" t="s">
        <v>441</v>
      </c>
      <c r="B81" s="283" t="s">
        <v>382</v>
      </c>
      <c r="C81" s="273">
        <v>1331012.8</v>
      </c>
      <c r="D81" s="273"/>
      <c r="E81" s="273">
        <f t="shared" ref="E81:E95" si="80">C81+D81</f>
        <v>1331012.8</v>
      </c>
      <c r="F81" s="274"/>
      <c r="G81" s="274">
        <f t="shared" ref="G81:G96" si="81">E81+F81</f>
        <v>1331012.8</v>
      </c>
      <c r="H81" s="270"/>
      <c r="I81" s="274">
        <f t="shared" ref="I81:I96" si="82">G81+H81</f>
        <v>1331012.8</v>
      </c>
      <c r="J81" s="270"/>
      <c r="K81" s="274">
        <f t="shared" ref="K81:K96" si="83">I81+J81</f>
        <v>1331012.8</v>
      </c>
      <c r="L81" s="274">
        <v>0</v>
      </c>
      <c r="M81" s="274"/>
      <c r="N81" s="274">
        <f t="shared" ref="N81:N95" si="84">L81+M81</f>
        <v>0</v>
      </c>
      <c r="O81" s="274"/>
      <c r="P81" s="274">
        <f t="shared" ref="P81:P86" si="85">N81+O81</f>
        <v>0</v>
      </c>
      <c r="Q81" s="274">
        <v>0</v>
      </c>
      <c r="R81" s="274"/>
      <c r="S81" s="274">
        <f t="shared" ref="S81:S95" si="86">Q81+R81</f>
        <v>0</v>
      </c>
      <c r="T81" s="274"/>
      <c r="U81" s="274">
        <f t="shared" ref="U81:U86" si="87">S81+T81</f>
        <v>0</v>
      </c>
      <c r="V81" s="262"/>
    </row>
    <row r="82" spans="1:23" ht="39" customHeight="1">
      <c r="A82" s="363" t="s">
        <v>429</v>
      </c>
      <c r="B82" s="283" t="s">
        <v>382</v>
      </c>
      <c r="C82" s="273">
        <v>431436.97</v>
      </c>
      <c r="D82" s="273">
        <v>3864.89</v>
      </c>
      <c r="E82" s="273">
        <f t="shared" si="80"/>
        <v>435301.86</v>
      </c>
      <c r="F82" s="274"/>
      <c r="G82" s="274">
        <f t="shared" si="81"/>
        <v>435301.86</v>
      </c>
      <c r="H82" s="270"/>
      <c r="I82" s="274">
        <f t="shared" si="82"/>
        <v>435301.86</v>
      </c>
      <c r="J82" s="270"/>
      <c r="K82" s="274">
        <f t="shared" si="83"/>
        <v>435301.86</v>
      </c>
      <c r="L82" s="274">
        <v>468998.64</v>
      </c>
      <c r="M82" s="274">
        <v>-13771.87</v>
      </c>
      <c r="N82" s="274">
        <f t="shared" si="84"/>
        <v>455226.77</v>
      </c>
      <c r="O82" s="274"/>
      <c r="P82" s="274">
        <f t="shared" si="85"/>
        <v>455226.77</v>
      </c>
      <c r="Q82" s="274">
        <v>528820.61</v>
      </c>
      <c r="R82" s="274">
        <v>-57242.2</v>
      </c>
      <c r="S82" s="274">
        <f t="shared" si="86"/>
        <v>471578.41</v>
      </c>
      <c r="T82" s="274"/>
      <c r="U82" s="274">
        <f t="shared" si="87"/>
        <v>471578.41</v>
      </c>
      <c r="V82" s="262"/>
    </row>
    <row r="83" spans="1:23" ht="66" customHeight="1">
      <c r="A83" s="363" t="s">
        <v>413</v>
      </c>
      <c r="B83" s="283" t="s">
        <v>382</v>
      </c>
      <c r="C83" s="273">
        <v>14000</v>
      </c>
      <c r="D83" s="273"/>
      <c r="E83" s="273">
        <f t="shared" si="80"/>
        <v>14000</v>
      </c>
      <c r="F83" s="274"/>
      <c r="G83" s="274">
        <f t="shared" si="81"/>
        <v>14000</v>
      </c>
      <c r="H83" s="270"/>
      <c r="I83" s="274">
        <f t="shared" si="82"/>
        <v>14000</v>
      </c>
      <c r="J83" s="270"/>
      <c r="K83" s="274">
        <f t="shared" si="83"/>
        <v>14000</v>
      </c>
      <c r="L83" s="274">
        <v>14000</v>
      </c>
      <c r="M83" s="274"/>
      <c r="N83" s="274">
        <f t="shared" si="84"/>
        <v>14000</v>
      </c>
      <c r="O83" s="274"/>
      <c r="P83" s="274">
        <f t="shared" si="85"/>
        <v>14000</v>
      </c>
      <c r="Q83" s="274">
        <v>14000</v>
      </c>
      <c r="R83" s="274"/>
      <c r="S83" s="274">
        <f t="shared" si="86"/>
        <v>14000</v>
      </c>
      <c r="T83" s="274"/>
      <c r="U83" s="274">
        <f t="shared" si="87"/>
        <v>14000</v>
      </c>
      <c r="V83" s="262"/>
    </row>
    <row r="84" spans="1:23" ht="43.15" customHeight="1">
      <c r="A84" s="363" t="s">
        <v>420</v>
      </c>
      <c r="B84" s="283" t="s">
        <v>382</v>
      </c>
      <c r="C84" s="273">
        <v>35000</v>
      </c>
      <c r="D84" s="273"/>
      <c r="E84" s="273">
        <f t="shared" si="80"/>
        <v>35000</v>
      </c>
      <c r="F84" s="274"/>
      <c r="G84" s="274">
        <f t="shared" si="81"/>
        <v>35000</v>
      </c>
      <c r="H84" s="270"/>
      <c r="I84" s="274">
        <f t="shared" si="82"/>
        <v>35000</v>
      </c>
      <c r="J84" s="270"/>
      <c r="K84" s="274">
        <f t="shared" si="83"/>
        <v>35000</v>
      </c>
      <c r="L84" s="274">
        <v>35000</v>
      </c>
      <c r="M84" s="274"/>
      <c r="N84" s="274">
        <f t="shared" si="84"/>
        <v>35000</v>
      </c>
      <c r="O84" s="274"/>
      <c r="P84" s="274">
        <f t="shared" si="85"/>
        <v>35000</v>
      </c>
      <c r="Q84" s="274">
        <v>35000</v>
      </c>
      <c r="R84" s="274"/>
      <c r="S84" s="274">
        <f t="shared" si="86"/>
        <v>35000</v>
      </c>
      <c r="T84" s="274"/>
      <c r="U84" s="274">
        <f t="shared" si="87"/>
        <v>35000</v>
      </c>
      <c r="V84" s="262"/>
    </row>
    <row r="85" spans="1:23" ht="84" customHeight="1">
      <c r="A85" s="363" t="s">
        <v>430</v>
      </c>
      <c r="B85" s="283" t="s">
        <v>382</v>
      </c>
      <c r="C85" s="273">
        <v>60713050.770000003</v>
      </c>
      <c r="D85" s="273">
        <v>-8121933.6100000003</v>
      </c>
      <c r="E85" s="273">
        <f t="shared" si="80"/>
        <v>52591117.160000004</v>
      </c>
      <c r="F85" s="274"/>
      <c r="G85" s="274">
        <f t="shared" si="81"/>
        <v>52591117.160000004</v>
      </c>
      <c r="H85" s="270"/>
      <c r="I85" s="274">
        <f t="shared" si="82"/>
        <v>52591117.160000004</v>
      </c>
      <c r="J85" s="270">
        <v>550000</v>
      </c>
      <c r="K85" s="274">
        <f t="shared" si="83"/>
        <v>53141117.160000004</v>
      </c>
      <c r="L85" s="274">
        <v>63141573.200000003</v>
      </c>
      <c r="M85" s="274">
        <v>-6310791.1100000003</v>
      </c>
      <c r="N85" s="274">
        <f t="shared" si="84"/>
        <v>56830782.090000004</v>
      </c>
      <c r="O85" s="274"/>
      <c r="P85" s="274">
        <f t="shared" si="85"/>
        <v>56830782.090000004</v>
      </c>
      <c r="Q85" s="274">
        <v>71637135.730000004</v>
      </c>
      <c r="R85" s="274">
        <v>-5581730.3799999999</v>
      </c>
      <c r="S85" s="274">
        <f t="shared" si="86"/>
        <v>66055405.350000001</v>
      </c>
      <c r="T85" s="274">
        <v>-19660112.960000001</v>
      </c>
      <c r="U85" s="274">
        <f t="shared" si="87"/>
        <v>46395292.390000001</v>
      </c>
      <c r="V85" s="262"/>
    </row>
    <row r="86" spans="1:23" ht="67.150000000000006" customHeight="1">
      <c r="A86" s="363" t="s">
        <v>431</v>
      </c>
      <c r="B86" s="283" t="s">
        <v>382</v>
      </c>
      <c r="C86" s="273">
        <v>4971604.92</v>
      </c>
      <c r="D86" s="273"/>
      <c r="E86" s="273">
        <f t="shared" si="80"/>
        <v>4971604.92</v>
      </c>
      <c r="F86" s="274"/>
      <c r="G86" s="274">
        <f t="shared" si="81"/>
        <v>4971604.92</v>
      </c>
      <c r="H86" s="270"/>
      <c r="I86" s="274">
        <f t="shared" si="82"/>
        <v>4971604.92</v>
      </c>
      <c r="J86" s="270"/>
      <c r="K86" s="274">
        <f t="shared" si="83"/>
        <v>4971604.92</v>
      </c>
      <c r="L86" s="274">
        <v>5170475.4000000004</v>
      </c>
      <c r="M86" s="274"/>
      <c r="N86" s="274">
        <f t="shared" si="84"/>
        <v>5170475.4000000004</v>
      </c>
      <c r="O86" s="274"/>
      <c r="P86" s="274">
        <f t="shared" si="85"/>
        <v>5170475.4000000004</v>
      </c>
      <c r="Q86" s="274">
        <v>5377303.2400000002</v>
      </c>
      <c r="R86" s="274"/>
      <c r="S86" s="274">
        <f t="shared" si="86"/>
        <v>5377303.2400000002</v>
      </c>
      <c r="T86" s="274"/>
      <c r="U86" s="274">
        <f t="shared" si="87"/>
        <v>5377303.2400000002</v>
      </c>
      <c r="V86" s="262"/>
    </row>
    <row r="87" spans="1:23" s="304" customFormat="1" ht="66" customHeight="1">
      <c r="A87" s="363" t="s">
        <v>437</v>
      </c>
      <c r="B87" s="283" t="s">
        <v>382</v>
      </c>
      <c r="C87" s="274">
        <v>3215798</v>
      </c>
      <c r="D87" s="274"/>
      <c r="E87" s="274">
        <f t="shared" ref="E87" si="88">C87+D87</f>
        <v>3215798</v>
      </c>
      <c r="F87" s="274"/>
      <c r="G87" s="274">
        <f t="shared" si="81"/>
        <v>3215798</v>
      </c>
      <c r="H87" s="270"/>
      <c r="I87" s="274">
        <f t="shared" si="82"/>
        <v>3215798</v>
      </c>
      <c r="J87" s="270"/>
      <c r="K87" s="274">
        <f t="shared" si="83"/>
        <v>3215798</v>
      </c>
      <c r="L87" s="274"/>
      <c r="M87" s="274"/>
      <c r="N87" s="274"/>
      <c r="O87" s="274"/>
      <c r="P87" s="274"/>
      <c r="Q87" s="274"/>
      <c r="R87" s="274"/>
      <c r="S87" s="274"/>
      <c r="T87" s="274"/>
      <c r="U87" s="274"/>
      <c r="V87" s="262"/>
      <c r="W87" s="308"/>
    </row>
    <row r="88" spans="1:23" ht="57.6" customHeight="1">
      <c r="A88" s="363" t="s">
        <v>432</v>
      </c>
      <c r="B88" s="283" t="s">
        <v>390</v>
      </c>
      <c r="C88" s="273">
        <v>8545600</v>
      </c>
      <c r="D88" s="273"/>
      <c r="E88" s="273">
        <f t="shared" si="80"/>
        <v>8545600</v>
      </c>
      <c r="F88" s="274"/>
      <c r="G88" s="274">
        <f t="shared" si="81"/>
        <v>8545600</v>
      </c>
      <c r="H88" s="270"/>
      <c r="I88" s="274">
        <f t="shared" si="82"/>
        <v>8545600</v>
      </c>
      <c r="J88" s="270">
        <v>-1310310</v>
      </c>
      <c r="K88" s="274">
        <f t="shared" si="83"/>
        <v>7235290</v>
      </c>
      <c r="L88" s="274">
        <v>8653080</v>
      </c>
      <c r="M88" s="274"/>
      <c r="N88" s="274">
        <f t="shared" si="84"/>
        <v>8653080</v>
      </c>
      <c r="O88" s="274"/>
      <c r="P88" s="274">
        <f t="shared" ref="P88:P95" si="89">N88+O88</f>
        <v>8653080</v>
      </c>
      <c r="Q88" s="274">
        <v>9990560</v>
      </c>
      <c r="R88" s="274"/>
      <c r="S88" s="274">
        <f t="shared" si="86"/>
        <v>9990560</v>
      </c>
      <c r="T88" s="274"/>
      <c r="U88" s="274">
        <f t="shared" ref="U88:U95" si="90">S88+T88</f>
        <v>9990560</v>
      </c>
      <c r="V88" s="262"/>
    </row>
    <row r="89" spans="1:23" ht="82.15" customHeight="1">
      <c r="A89" s="363" t="s">
        <v>433</v>
      </c>
      <c r="B89" s="283" t="s">
        <v>392</v>
      </c>
      <c r="C89" s="273">
        <v>8514686.3300000001</v>
      </c>
      <c r="D89" s="273">
        <v>-8514686.3300000001</v>
      </c>
      <c r="E89" s="273">
        <f t="shared" si="80"/>
        <v>0</v>
      </c>
      <c r="F89" s="274"/>
      <c r="G89" s="274">
        <f t="shared" si="81"/>
        <v>0</v>
      </c>
      <c r="H89" s="270"/>
      <c r="I89" s="274">
        <f t="shared" si="82"/>
        <v>0</v>
      </c>
      <c r="J89" s="270"/>
      <c r="K89" s="274">
        <f t="shared" si="83"/>
        <v>0</v>
      </c>
      <c r="L89" s="274">
        <v>8962827.7200000007</v>
      </c>
      <c r="M89" s="274">
        <v>-297252.37</v>
      </c>
      <c r="N89" s="274">
        <f t="shared" si="84"/>
        <v>8665575.3500000015</v>
      </c>
      <c r="O89" s="274"/>
      <c r="P89" s="274">
        <f t="shared" si="89"/>
        <v>8665575.3500000015</v>
      </c>
      <c r="Q89" s="274">
        <v>8962827.7200000007</v>
      </c>
      <c r="R89" s="274">
        <v>-264318.86</v>
      </c>
      <c r="S89" s="274">
        <f t="shared" si="86"/>
        <v>8698508.8600000013</v>
      </c>
      <c r="T89" s="274"/>
      <c r="U89" s="274">
        <f t="shared" si="90"/>
        <v>8698508.8600000013</v>
      </c>
      <c r="V89" s="262"/>
    </row>
    <row r="90" spans="1:23" ht="54.6" customHeight="1">
      <c r="A90" s="363" t="s">
        <v>423</v>
      </c>
      <c r="B90" s="283" t="s">
        <v>394</v>
      </c>
      <c r="C90" s="273">
        <v>2485383.7999999998</v>
      </c>
      <c r="D90" s="273">
        <v>37873.75</v>
      </c>
      <c r="E90" s="273">
        <f t="shared" si="80"/>
        <v>2523257.5499999998</v>
      </c>
      <c r="F90" s="274"/>
      <c r="G90" s="274">
        <f t="shared" si="81"/>
        <v>2523257.5499999998</v>
      </c>
      <c r="H90" s="270"/>
      <c r="I90" s="274">
        <f t="shared" si="82"/>
        <v>2523257.5499999998</v>
      </c>
      <c r="J90" s="270"/>
      <c r="K90" s="274">
        <f t="shared" si="83"/>
        <v>2523257.5499999998</v>
      </c>
      <c r="L90" s="274">
        <v>2570332.25</v>
      </c>
      <c r="M90" s="274">
        <v>68308.3</v>
      </c>
      <c r="N90" s="274">
        <f t="shared" si="84"/>
        <v>2638640.5499999998</v>
      </c>
      <c r="O90" s="274"/>
      <c r="P90" s="274">
        <f t="shared" si="89"/>
        <v>2638640.5499999998</v>
      </c>
      <c r="Q90" s="274">
        <v>2664765.25</v>
      </c>
      <c r="R90" s="274">
        <v>68210.55</v>
      </c>
      <c r="S90" s="274">
        <f t="shared" si="86"/>
        <v>2732975.8</v>
      </c>
      <c r="T90" s="274"/>
      <c r="U90" s="274">
        <f t="shared" si="90"/>
        <v>2732975.8</v>
      </c>
      <c r="V90" s="262"/>
    </row>
    <row r="91" spans="1:23" ht="48.6" customHeight="1">
      <c r="A91" s="363" t="s">
        <v>422</v>
      </c>
      <c r="B91" s="283" t="s">
        <v>396</v>
      </c>
      <c r="C91" s="273">
        <v>4132.9799999999996</v>
      </c>
      <c r="D91" s="273">
        <v>-2722.4</v>
      </c>
      <c r="E91" s="273">
        <f t="shared" si="80"/>
        <v>1410.5799999999995</v>
      </c>
      <c r="F91" s="274"/>
      <c r="G91" s="274">
        <f t="shared" si="81"/>
        <v>1410.5799999999995</v>
      </c>
      <c r="H91" s="270"/>
      <c r="I91" s="274">
        <f t="shared" si="82"/>
        <v>1410.5799999999995</v>
      </c>
      <c r="J91" s="270"/>
      <c r="K91" s="274">
        <f t="shared" si="83"/>
        <v>1410.5799999999995</v>
      </c>
      <c r="L91" s="274">
        <v>3684.33</v>
      </c>
      <c r="M91" s="274">
        <v>-2200.91</v>
      </c>
      <c r="N91" s="274">
        <f t="shared" si="84"/>
        <v>1483.42</v>
      </c>
      <c r="O91" s="274"/>
      <c r="P91" s="274">
        <f t="shared" si="89"/>
        <v>1483.42</v>
      </c>
      <c r="Q91" s="274">
        <v>3684.75</v>
      </c>
      <c r="R91" s="274">
        <v>-2361.4499999999998</v>
      </c>
      <c r="S91" s="274">
        <f t="shared" si="86"/>
        <v>1323.3000000000002</v>
      </c>
      <c r="T91" s="274"/>
      <c r="U91" s="274">
        <f t="shared" si="90"/>
        <v>1323.3000000000002</v>
      </c>
      <c r="V91" s="262"/>
    </row>
    <row r="92" spans="1:23" ht="59.45" customHeight="1">
      <c r="A92" s="363" t="s">
        <v>434</v>
      </c>
      <c r="B92" s="283" t="s">
        <v>398</v>
      </c>
      <c r="C92" s="273">
        <v>30405510</v>
      </c>
      <c r="D92" s="273"/>
      <c r="E92" s="273">
        <f t="shared" si="80"/>
        <v>30405510</v>
      </c>
      <c r="F92" s="274"/>
      <c r="G92" s="274">
        <f t="shared" si="81"/>
        <v>30405510</v>
      </c>
      <c r="H92" s="270"/>
      <c r="I92" s="274">
        <f t="shared" si="82"/>
        <v>30405510</v>
      </c>
      <c r="J92" s="270"/>
      <c r="K92" s="274">
        <f t="shared" si="83"/>
        <v>30405510</v>
      </c>
      <c r="L92" s="274">
        <v>30783990</v>
      </c>
      <c r="M92" s="274"/>
      <c r="N92" s="274">
        <f t="shared" si="84"/>
        <v>30783990</v>
      </c>
      <c r="O92" s="274"/>
      <c r="P92" s="274">
        <f t="shared" si="89"/>
        <v>30783990</v>
      </c>
      <c r="Q92" s="274">
        <v>30783990</v>
      </c>
      <c r="R92" s="274"/>
      <c r="S92" s="274">
        <f t="shared" si="86"/>
        <v>30783990</v>
      </c>
      <c r="T92" s="274"/>
      <c r="U92" s="274">
        <f t="shared" si="90"/>
        <v>30783990</v>
      </c>
      <c r="V92" s="262"/>
    </row>
    <row r="93" spans="1:23" ht="31.15" customHeight="1">
      <c r="A93" s="363" t="s">
        <v>424</v>
      </c>
      <c r="B93" s="283" t="s">
        <v>400</v>
      </c>
      <c r="C93" s="273">
        <v>8375735.4199999999</v>
      </c>
      <c r="D93" s="273"/>
      <c r="E93" s="273">
        <f t="shared" si="80"/>
        <v>8375735.4199999999</v>
      </c>
      <c r="F93" s="274"/>
      <c r="G93" s="274">
        <f t="shared" si="81"/>
        <v>8375735.4199999999</v>
      </c>
      <c r="H93" s="270"/>
      <c r="I93" s="274">
        <f t="shared" si="82"/>
        <v>8375735.4199999999</v>
      </c>
      <c r="J93" s="270"/>
      <c r="K93" s="274">
        <f t="shared" si="83"/>
        <v>8375735.4199999999</v>
      </c>
      <c r="L93" s="274">
        <v>8754308.7100000009</v>
      </c>
      <c r="M93" s="274"/>
      <c r="N93" s="274">
        <f t="shared" si="84"/>
        <v>8754308.7100000009</v>
      </c>
      <c r="O93" s="274"/>
      <c r="P93" s="274">
        <f t="shared" si="89"/>
        <v>8754308.7100000009</v>
      </c>
      <c r="Q93" s="274">
        <v>9064989.8599999994</v>
      </c>
      <c r="R93" s="274"/>
      <c r="S93" s="274">
        <f t="shared" si="86"/>
        <v>9064989.8599999994</v>
      </c>
      <c r="T93" s="274"/>
      <c r="U93" s="274">
        <f t="shared" si="90"/>
        <v>9064989.8599999994</v>
      </c>
      <c r="V93" s="262"/>
    </row>
    <row r="94" spans="1:23" ht="28.9" customHeight="1">
      <c r="A94" s="353" t="s">
        <v>435</v>
      </c>
      <c r="B94" s="283" t="s">
        <v>402</v>
      </c>
      <c r="C94" s="273">
        <v>690642900</v>
      </c>
      <c r="D94" s="273">
        <v>511400</v>
      </c>
      <c r="E94" s="273">
        <f t="shared" si="80"/>
        <v>691154300</v>
      </c>
      <c r="F94" s="274"/>
      <c r="G94" s="274">
        <f t="shared" si="81"/>
        <v>691154300</v>
      </c>
      <c r="H94" s="270">
        <v>2609000</v>
      </c>
      <c r="I94" s="274">
        <f t="shared" si="82"/>
        <v>693763300</v>
      </c>
      <c r="J94" s="270"/>
      <c r="K94" s="274">
        <f t="shared" si="83"/>
        <v>693763300</v>
      </c>
      <c r="L94" s="274">
        <v>715126400</v>
      </c>
      <c r="M94" s="274"/>
      <c r="N94" s="274">
        <f t="shared" si="84"/>
        <v>715126400</v>
      </c>
      <c r="O94" s="274"/>
      <c r="P94" s="274">
        <f t="shared" si="89"/>
        <v>715126400</v>
      </c>
      <c r="Q94" s="274">
        <v>730443300</v>
      </c>
      <c r="R94" s="274"/>
      <c r="S94" s="274">
        <f t="shared" si="86"/>
        <v>730443300</v>
      </c>
      <c r="T94" s="274"/>
      <c r="U94" s="274">
        <f t="shared" si="90"/>
        <v>730443300</v>
      </c>
      <c r="V94" s="262"/>
    </row>
    <row r="95" spans="1:23" ht="72" customHeight="1">
      <c r="A95" s="363" t="s">
        <v>436</v>
      </c>
      <c r="B95" s="283" t="s">
        <v>402</v>
      </c>
      <c r="C95" s="273">
        <v>0</v>
      </c>
      <c r="D95" s="273">
        <v>8232296.5800000001</v>
      </c>
      <c r="E95" s="273">
        <f t="shared" si="80"/>
        <v>8232296.5800000001</v>
      </c>
      <c r="F95" s="274">
        <v>-4632580</v>
      </c>
      <c r="G95" s="274">
        <f t="shared" si="81"/>
        <v>3599716.58</v>
      </c>
      <c r="H95" s="270"/>
      <c r="I95" s="274">
        <f t="shared" si="82"/>
        <v>3599716.58</v>
      </c>
      <c r="J95" s="270">
        <v>4632580</v>
      </c>
      <c r="K95" s="274">
        <f t="shared" si="83"/>
        <v>8232296.5800000001</v>
      </c>
      <c r="L95" s="274">
        <v>17725816.989999998</v>
      </c>
      <c r="M95" s="274">
        <v>-28258.84</v>
      </c>
      <c r="N95" s="274">
        <f t="shared" si="84"/>
        <v>17697558.149999999</v>
      </c>
      <c r="O95" s="274"/>
      <c r="P95" s="274">
        <f t="shared" si="89"/>
        <v>17697558.149999999</v>
      </c>
      <c r="Q95" s="274">
        <v>17725816.989999998</v>
      </c>
      <c r="R95" s="274">
        <v>-61192.36</v>
      </c>
      <c r="S95" s="274">
        <f t="shared" si="86"/>
        <v>17664624.629999999</v>
      </c>
      <c r="T95" s="274"/>
      <c r="U95" s="274">
        <f t="shared" si="90"/>
        <v>17664624.629999999</v>
      </c>
      <c r="V95" s="262"/>
    </row>
    <row r="96" spans="1:23" ht="54.6" customHeight="1">
      <c r="A96" s="363" t="s">
        <v>472</v>
      </c>
      <c r="B96" s="283" t="s">
        <v>402</v>
      </c>
      <c r="C96" s="273"/>
      <c r="D96" s="273"/>
      <c r="E96" s="273"/>
      <c r="F96" s="274">
        <v>4632580</v>
      </c>
      <c r="G96" s="274">
        <f t="shared" si="81"/>
        <v>4632580</v>
      </c>
      <c r="H96" s="270">
        <v>4632580</v>
      </c>
      <c r="I96" s="274">
        <f t="shared" si="82"/>
        <v>9265160</v>
      </c>
      <c r="J96" s="270">
        <v>-4632580</v>
      </c>
      <c r="K96" s="274">
        <f t="shared" si="83"/>
        <v>4632580</v>
      </c>
      <c r="L96" s="274"/>
      <c r="M96" s="274"/>
      <c r="N96" s="274"/>
      <c r="O96" s="274"/>
      <c r="P96" s="274"/>
      <c r="Q96" s="274"/>
      <c r="R96" s="274"/>
      <c r="S96" s="274"/>
      <c r="T96" s="274"/>
      <c r="U96" s="274"/>
      <c r="V96" s="262"/>
    </row>
    <row r="97" spans="1:23" s="292" customFormat="1" ht="18.600000000000001" customHeight="1">
      <c r="A97" s="290" t="s">
        <v>54</v>
      </c>
      <c r="B97" s="229" t="s">
        <v>130</v>
      </c>
      <c r="C97" s="269">
        <f>SUM(C98:C104)</f>
        <v>74696722.209999993</v>
      </c>
      <c r="D97" s="269">
        <f>SUM(D98:D104)</f>
        <v>36989079.350000001</v>
      </c>
      <c r="E97" s="269">
        <f>SUM(E98:E109)</f>
        <v>111685801.56</v>
      </c>
      <c r="F97" s="269">
        <f t="shared" ref="F97:G97" si="91">SUM(F98:F109)</f>
        <v>31660086.689999998</v>
      </c>
      <c r="G97" s="269">
        <f t="shared" si="91"/>
        <v>143345888.25</v>
      </c>
      <c r="H97" s="270">
        <f t="shared" ref="H97" si="92">SUM(H98:H109)</f>
        <v>0</v>
      </c>
      <c r="I97" s="270">
        <f>SUM(I98:I110)</f>
        <v>143345888.25</v>
      </c>
      <c r="J97" s="270">
        <f t="shared" ref="J97:K97" si="93">SUM(J98:J110)</f>
        <v>20129500</v>
      </c>
      <c r="K97" s="270">
        <f t="shared" si="93"/>
        <v>163475388.25</v>
      </c>
      <c r="L97" s="269">
        <f t="shared" ref="L97:S97" si="94">SUM(L98:L104)</f>
        <v>1555240.61</v>
      </c>
      <c r="M97" s="269">
        <f t="shared" si="94"/>
        <v>0</v>
      </c>
      <c r="N97" s="269">
        <f t="shared" si="94"/>
        <v>1555240.61</v>
      </c>
      <c r="O97" s="270">
        <f t="shared" ref="O97:P97" si="95">SUM(O98:O104)</f>
        <v>0</v>
      </c>
      <c r="P97" s="270">
        <f t="shared" si="95"/>
        <v>1555240.61</v>
      </c>
      <c r="Q97" s="269">
        <f t="shared" si="94"/>
        <v>714570.01</v>
      </c>
      <c r="R97" s="269">
        <f t="shared" si="94"/>
        <v>0</v>
      </c>
      <c r="S97" s="269">
        <f t="shared" si="94"/>
        <v>714570.01</v>
      </c>
      <c r="T97" s="270">
        <f t="shared" ref="T97:U97" si="96">SUM(T98:T104)</f>
        <v>0</v>
      </c>
      <c r="U97" s="270">
        <f t="shared" si="96"/>
        <v>714570.01</v>
      </c>
      <c r="V97" s="261"/>
      <c r="W97" s="291"/>
    </row>
    <row r="98" spans="1:23" ht="96.6" customHeight="1">
      <c r="A98" s="363" t="s">
        <v>418</v>
      </c>
      <c r="B98" s="283" t="s">
        <v>406</v>
      </c>
      <c r="C98" s="273">
        <v>21481.599999999999</v>
      </c>
      <c r="D98" s="273"/>
      <c r="E98" s="273">
        <f>C98+D98</f>
        <v>21481.599999999999</v>
      </c>
      <c r="F98" s="274"/>
      <c r="G98" s="274">
        <f>E98+F98</f>
        <v>21481.599999999999</v>
      </c>
      <c r="H98" s="274"/>
      <c r="I98" s="274">
        <f>G98+H98</f>
        <v>21481.599999999999</v>
      </c>
      <c r="J98" s="274"/>
      <c r="K98" s="274">
        <f>I98+J98</f>
        <v>21481.599999999999</v>
      </c>
      <c r="L98" s="274">
        <v>0</v>
      </c>
      <c r="M98" s="274"/>
      <c r="N98" s="274">
        <f>L98+M98</f>
        <v>0</v>
      </c>
      <c r="O98" s="274"/>
      <c r="P98" s="274">
        <f>N98+O98</f>
        <v>0</v>
      </c>
      <c r="Q98" s="274">
        <v>0</v>
      </c>
      <c r="R98" s="274"/>
      <c r="S98" s="274">
        <f>Q98+R98</f>
        <v>0</v>
      </c>
      <c r="T98" s="274"/>
      <c r="U98" s="274">
        <f>S98+T98</f>
        <v>0</v>
      </c>
      <c r="V98" s="262"/>
    </row>
    <row r="99" spans="1:23" ht="41.45" customHeight="1">
      <c r="A99" s="363" t="s">
        <v>414</v>
      </c>
      <c r="B99" s="283" t="s">
        <v>406</v>
      </c>
      <c r="C99" s="273">
        <v>1555240.61</v>
      </c>
      <c r="D99" s="273">
        <v>218574.36</v>
      </c>
      <c r="E99" s="273">
        <f t="shared" ref="E99:E104" si="97">C99+D99</f>
        <v>1773814.9700000002</v>
      </c>
      <c r="F99" s="274"/>
      <c r="G99" s="274">
        <f t="shared" ref="G99:G109" si="98">E99+F99</f>
        <v>1773814.9700000002</v>
      </c>
      <c r="H99" s="274"/>
      <c r="I99" s="274">
        <f t="shared" ref="I99:I109" si="99">G99+H99</f>
        <v>1773814.9700000002</v>
      </c>
      <c r="J99" s="274"/>
      <c r="K99" s="274">
        <f t="shared" ref="K99:K110" si="100">I99+J99</f>
        <v>1773814.9700000002</v>
      </c>
      <c r="L99" s="274">
        <v>1555240.61</v>
      </c>
      <c r="M99" s="274"/>
      <c r="N99" s="274">
        <f t="shared" ref="N99:N101" si="101">L99+M99</f>
        <v>1555240.61</v>
      </c>
      <c r="O99" s="274"/>
      <c r="P99" s="274">
        <f t="shared" ref="P99:P101" si="102">N99+O99</f>
        <v>1555240.61</v>
      </c>
      <c r="Q99" s="274">
        <v>714570.01</v>
      </c>
      <c r="R99" s="274"/>
      <c r="S99" s="274">
        <f t="shared" ref="S99:S111" si="103">Q99+R99</f>
        <v>714570.01</v>
      </c>
      <c r="T99" s="274"/>
      <c r="U99" s="274">
        <f t="shared" ref="U99:U101" si="104">S99+T99</f>
        <v>714570.01</v>
      </c>
      <c r="V99" s="262"/>
    </row>
    <row r="100" spans="1:23" ht="40.9" customHeight="1">
      <c r="A100" s="363" t="s">
        <v>438</v>
      </c>
      <c r="B100" s="283" t="s">
        <v>406</v>
      </c>
      <c r="C100" s="273">
        <v>73120000</v>
      </c>
      <c r="D100" s="273"/>
      <c r="E100" s="273">
        <f t="shared" si="97"/>
        <v>73120000</v>
      </c>
      <c r="F100" s="274"/>
      <c r="G100" s="274">
        <f t="shared" si="98"/>
        <v>73120000</v>
      </c>
      <c r="H100" s="274"/>
      <c r="I100" s="274">
        <f t="shared" si="99"/>
        <v>73120000</v>
      </c>
      <c r="J100" s="274"/>
      <c r="K100" s="274">
        <f t="shared" si="100"/>
        <v>73120000</v>
      </c>
      <c r="L100" s="274">
        <v>0</v>
      </c>
      <c r="M100" s="274"/>
      <c r="N100" s="274">
        <f t="shared" si="101"/>
        <v>0</v>
      </c>
      <c r="O100" s="274"/>
      <c r="P100" s="274">
        <f t="shared" si="102"/>
        <v>0</v>
      </c>
      <c r="Q100" s="274">
        <v>0</v>
      </c>
      <c r="R100" s="274"/>
      <c r="S100" s="274">
        <f t="shared" si="103"/>
        <v>0</v>
      </c>
      <c r="T100" s="274"/>
      <c r="U100" s="274">
        <f t="shared" si="104"/>
        <v>0</v>
      </c>
      <c r="V100" s="262"/>
    </row>
    <row r="101" spans="1:23" ht="34.9" customHeight="1">
      <c r="A101" s="363" t="s">
        <v>451</v>
      </c>
      <c r="B101" s="283" t="s">
        <v>406</v>
      </c>
      <c r="C101" s="273"/>
      <c r="D101" s="273">
        <v>16390116.210000001</v>
      </c>
      <c r="E101" s="273">
        <f t="shared" si="97"/>
        <v>16390116.210000001</v>
      </c>
      <c r="F101" s="274"/>
      <c r="G101" s="274">
        <f t="shared" si="98"/>
        <v>16390116.210000001</v>
      </c>
      <c r="H101" s="274"/>
      <c r="I101" s="274">
        <f t="shared" si="99"/>
        <v>16390116.210000001</v>
      </c>
      <c r="J101" s="274">
        <v>20000000</v>
      </c>
      <c r="K101" s="274">
        <f t="shared" si="100"/>
        <v>36390116.210000001</v>
      </c>
      <c r="L101" s="274"/>
      <c r="M101" s="274"/>
      <c r="N101" s="274">
        <f t="shared" si="101"/>
        <v>0</v>
      </c>
      <c r="O101" s="274"/>
      <c r="P101" s="274">
        <f t="shared" si="102"/>
        <v>0</v>
      </c>
      <c r="Q101" s="274"/>
      <c r="R101" s="274"/>
      <c r="S101" s="274">
        <f t="shared" si="103"/>
        <v>0</v>
      </c>
      <c r="T101" s="274"/>
      <c r="U101" s="274">
        <f t="shared" si="104"/>
        <v>0</v>
      </c>
      <c r="V101" s="262"/>
    </row>
    <row r="102" spans="1:23" ht="28.9" customHeight="1">
      <c r="A102" s="363" t="s">
        <v>461</v>
      </c>
      <c r="B102" s="283" t="s">
        <v>406</v>
      </c>
      <c r="C102" s="273"/>
      <c r="D102" s="273"/>
      <c r="E102" s="273"/>
      <c r="F102" s="328">
        <v>1106622.68</v>
      </c>
      <c r="G102" s="274">
        <f t="shared" si="98"/>
        <v>1106622.68</v>
      </c>
      <c r="H102" s="328"/>
      <c r="I102" s="274">
        <f t="shared" si="99"/>
        <v>1106622.68</v>
      </c>
      <c r="J102" s="328"/>
      <c r="K102" s="274">
        <f t="shared" si="100"/>
        <v>1106622.68</v>
      </c>
      <c r="L102" s="274"/>
      <c r="M102" s="274"/>
      <c r="N102" s="274"/>
      <c r="O102" s="274"/>
      <c r="P102" s="274"/>
      <c r="Q102" s="274"/>
      <c r="R102" s="274"/>
      <c r="S102" s="274"/>
      <c r="T102" s="274"/>
      <c r="U102" s="274"/>
      <c r="V102" s="262"/>
    </row>
    <row r="103" spans="1:23" ht="39.6" customHeight="1">
      <c r="A103" s="363" t="s">
        <v>452</v>
      </c>
      <c r="B103" s="283" t="s">
        <v>406</v>
      </c>
      <c r="C103" s="273"/>
      <c r="D103" s="273">
        <v>19792777.780000001</v>
      </c>
      <c r="E103" s="273">
        <f t="shared" ref="E103" si="105">C103+D103</f>
        <v>19792777.780000001</v>
      </c>
      <c r="F103" s="328">
        <v>11094333.33</v>
      </c>
      <c r="G103" s="274">
        <f t="shared" si="98"/>
        <v>30887111.109999999</v>
      </c>
      <c r="H103" s="328"/>
      <c r="I103" s="274">
        <f t="shared" si="99"/>
        <v>30887111.109999999</v>
      </c>
      <c r="J103" s="328"/>
      <c r="K103" s="274">
        <f t="shared" si="100"/>
        <v>30887111.109999999</v>
      </c>
      <c r="L103" s="274"/>
      <c r="M103" s="274"/>
      <c r="N103" s="274"/>
      <c r="O103" s="274"/>
      <c r="P103" s="274"/>
      <c r="Q103" s="274"/>
      <c r="R103" s="274"/>
      <c r="S103" s="274"/>
      <c r="T103" s="274"/>
      <c r="U103" s="274"/>
      <c r="V103" s="262"/>
    </row>
    <row r="104" spans="1:23" ht="52.9" customHeight="1">
      <c r="A104" s="363" t="s">
        <v>450</v>
      </c>
      <c r="B104" s="283" t="s">
        <v>406</v>
      </c>
      <c r="C104" s="273"/>
      <c r="D104" s="273">
        <v>587611</v>
      </c>
      <c r="E104" s="273">
        <f t="shared" si="97"/>
        <v>587611</v>
      </c>
      <c r="F104" s="274"/>
      <c r="G104" s="274">
        <f t="shared" si="98"/>
        <v>587611</v>
      </c>
      <c r="H104" s="274"/>
      <c r="I104" s="274">
        <f t="shared" si="99"/>
        <v>587611</v>
      </c>
      <c r="J104" s="274"/>
      <c r="K104" s="274">
        <f t="shared" si="100"/>
        <v>587611</v>
      </c>
      <c r="L104" s="274"/>
      <c r="M104" s="274"/>
      <c r="N104" s="274"/>
      <c r="O104" s="274"/>
      <c r="P104" s="274"/>
      <c r="Q104" s="274"/>
      <c r="R104" s="274"/>
      <c r="S104" s="274"/>
      <c r="T104" s="274"/>
      <c r="U104" s="274"/>
      <c r="V104" s="262"/>
    </row>
    <row r="105" spans="1:23" ht="40.15" customHeight="1">
      <c r="A105" s="353" t="s">
        <v>462</v>
      </c>
      <c r="B105" s="283" t="s">
        <v>406</v>
      </c>
      <c r="C105" s="273"/>
      <c r="D105" s="273"/>
      <c r="E105" s="273"/>
      <c r="F105" s="328">
        <v>700000</v>
      </c>
      <c r="G105" s="274">
        <f t="shared" si="98"/>
        <v>700000</v>
      </c>
      <c r="H105" s="328"/>
      <c r="I105" s="274">
        <f t="shared" si="99"/>
        <v>700000</v>
      </c>
      <c r="J105" s="328"/>
      <c r="K105" s="274">
        <f t="shared" si="100"/>
        <v>700000</v>
      </c>
      <c r="L105" s="274"/>
      <c r="M105" s="274"/>
      <c r="N105" s="274"/>
      <c r="O105" s="274"/>
      <c r="P105" s="274"/>
      <c r="Q105" s="274"/>
      <c r="R105" s="274"/>
      <c r="S105" s="274"/>
      <c r="T105" s="274"/>
      <c r="U105" s="274"/>
      <c r="V105" s="262"/>
    </row>
    <row r="106" spans="1:23" ht="79.900000000000006" customHeight="1">
      <c r="A106" s="353" t="s">
        <v>463</v>
      </c>
      <c r="B106" s="283" t="s">
        <v>406</v>
      </c>
      <c r="C106" s="273"/>
      <c r="D106" s="273"/>
      <c r="E106" s="273"/>
      <c r="F106" s="328">
        <v>6000000</v>
      </c>
      <c r="G106" s="274">
        <f t="shared" si="98"/>
        <v>6000000</v>
      </c>
      <c r="H106" s="328"/>
      <c r="I106" s="274">
        <f t="shared" si="99"/>
        <v>6000000</v>
      </c>
      <c r="J106" s="328"/>
      <c r="K106" s="274">
        <f t="shared" si="100"/>
        <v>6000000</v>
      </c>
      <c r="L106" s="274"/>
      <c r="M106" s="274"/>
      <c r="N106" s="274"/>
      <c r="O106" s="274"/>
      <c r="P106" s="274"/>
      <c r="Q106" s="274"/>
      <c r="R106" s="274"/>
      <c r="S106" s="274"/>
      <c r="T106" s="274"/>
      <c r="U106" s="274"/>
      <c r="V106" s="262"/>
    </row>
    <row r="107" spans="1:23" ht="28.15" customHeight="1">
      <c r="A107" s="353" t="s">
        <v>475</v>
      </c>
      <c r="B107" s="283" t="s">
        <v>406</v>
      </c>
      <c r="C107" s="273"/>
      <c r="D107" s="273"/>
      <c r="E107" s="273"/>
      <c r="F107" s="328">
        <v>3437500</v>
      </c>
      <c r="G107" s="274">
        <f t="shared" si="98"/>
        <v>3437500</v>
      </c>
      <c r="H107" s="328"/>
      <c r="I107" s="274">
        <f t="shared" si="99"/>
        <v>3437500</v>
      </c>
      <c r="J107" s="328"/>
      <c r="K107" s="274">
        <f t="shared" si="100"/>
        <v>3437500</v>
      </c>
      <c r="L107" s="274"/>
      <c r="M107" s="274"/>
      <c r="N107" s="274"/>
      <c r="O107" s="274"/>
      <c r="P107" s="274"/>
      <c r="Q107" s="274"/>
      <c r="R107" s="274"/>
      <c r="S107" s="274"/>
      <c r="T107" s="274"/>
      <c r="U107" s="274"/>
      <c r="V107" s="262"/>
    </row>
    <row r="108" spans="1:23" ht="28.15" customHeight="1">
      <c r="A108" s="353" t="s">
        <v>479</v>
      </c>
      <c r="B108" s="283" t="s">
        <v>406</v>
      </c>
      <c r="C108" s="273"/>
      <c r="D108" s="273"/>
      <c r="E108" s="273"/>
      <c r="F108" s="328">
        <v>6000000</v>
      </c>
      <c r="G108" s="274">
        <f t="shared" si="98"/>
        <v>6000000</v>
      </c>
      <c r="H108" s="328"/>
      <c r="I108" s="274">
        <f t="shared" si="99"/>
        <v>6000000</v>
      </c>
      <c r="J108" s="328"/>
      <c r="K108" s="274">
        <f t="shared" si="100"/>
        <v>6000000</v>
      </c>
      <c r="L108" s="274"/>
      <c r="M108" s="274"/>
      <c r="N108" s="274"/>
      <c r="O108" s="274"/>
      <c r="P108" s="274"/>
      <c r="Q108" s="274"/>
      <c r="R108" s="274"/>
      <c r="S108" s="274"/>
      <c r="T108" s="274"/>
      <c r="U108" s="274"/>
      <c r="V108" s="262"/>
    </row>
    <row r="109" spans="1:23" ht="43.9" customHeight="1">
      <c r="A109" s="353" t="s">
        <v>470</v>
      </c>
      <c r="B109" s="283" t="s">
        <v>406</v>
      </c>
      <c r="C109" s="273"/>
      <c r="D109" s="273"/>
      <c r="E109" s="273"/>
      <c r="F109" s="328">
        <v>3321630.68</v>
      </c>
      <c r="G109" s="274">
        <f t="shared" si="98"/>
        <v>3321630.68</v>
      </c>
      <c r="H109" s="328"/>
      <c r="I109" s="274">
        <f t="shared" si="99"/>
        <v>3321630.68</v>
      </c>
      <c r="J109" s="328"/>
      <c r="K109" s="274">
        <f t="shared" si="100"/>
        <v>3321630.68</v>
      </c>
      <c r="L109" s="274"/>
      <c r="M109" s="274"/>
      <c r="N109" s="274"/>
      <c r="O109" s="274"/>
      <c r="P109" s="274"/>
      <c r="Q109" s="274"/>
      <c r="R109" s="274"/>
      <c r="S109" s="274"/>
      <c r="T109" s="274"/>
      <c r="U109" s="274"/>
      <c r="V109" s="262"/>
    </row>
    <row r="110" spans="1:23" ht="43.9" customHeight="1">
      <c r="A110" s="353" t="s">
        <v>496</v>
      </c>
      <c r="B110" s="283"/>
      <c r="C110" s="273"/>
      <c r="D110" s="273"/>
      <c r="E110" s="273"/>
      <c r="F110" s="328"/>
      <c r="G110" s="274"/>
      <c r="H110" s="328"/>
      <c r="I110" s="274"/>
      <c r="J110" s="328">
        <v>129500</v>
      </c>
      <c r="K110" s="274">
        <f t="shared" si="100"/>
        <v>129500</v>
      </c>
      <c r="L110" s="274"/>
      <c r="M110" s="274"/>
      <c r="N110" s="274"/>
      <c r="O110" s="274"/>
      <c r="P110" s="274"/>
      <c r="Q110" s="274"/>
      <c r="R110" s="274"/>
      <c r="S110" s="274"/>
      <c r="T110" s="274"/>
      <c r="U110" s="274"/>
      <c r="V110" s="262"/>
    </row>
    <row r="111" spans="1:23" s="292" customFormat="1">
      <c r="A111" s="294" t="s">
        <v>256</v>
      </c>
      <c r="B111" s="229" t="s">
        <v>257</v>
      </c>
      <c r="C111" s="269">
        <v>9079841.6099999994</v>
      </c>
      <c r="D111" s="269"/>
      <c r="E111" s="269">
        <f>E112</f>
        <v>9079841.6099999994</v>
      </c>
      <c r="F111" s="270"/>
      <c r="G111" s="270">
        <f>G112</f>
        <v>9079841.6099999994</v>
      </c>
      <c r="H111" s="270"/>
      <c r="I111" s="270">
        <f>I112</f>
        <v>9448976.6099999994</v>
      </c>
      <c r="J111" s="270">
        <f>J112</f>
        <v>-615877.30000000005</v>
      </c>
      <c r="K111" s="270">
        <f>K112</f>
        <v>8833099.3099999987</v>
      </c>
      <c r="L111" s="270">
        <v>0</v>
      </c>
      <c r="M111" s="270">
        <v>0</v>
      </c>
      <c r="N111" s="270">
        <v>0</v>
      </c>
      <c r="O111" s="270">
        <v>0</v>
      </c>
      <c r="P111" s="270">
        <v>0</v>
      </c>
      <c r="Q111" s="270">
        <v>0</v>
      </c>
      <c r="R111" s="270">
        <v>0</v>
      </c>
      <c r="S111" s="274">
        <f t="shared" si="103"/>
        <v>0</v>
      </c>
      <c r="T111" s="270">
        <v>0</v>
      </c>
      <c r="U111" s="274">
        <f t="shared" ref="U111" si="106">S111+T111</f>
        <v>0</v>
      </c>
      <c r="V111" s="261"/>
      <c r="W111" s="291"/>
    </row>
    <row r="112" spans="1:23" ht="16.899999999999999" customHeight="1">
      <c r="A112" s="275" t="s">
        <v>442</v>
      </c>
      <c r="B112" s="283" t="s">
        <v>443</v>
      </c>
      <c r="C112" s="273">
        <v>9079841.6099999994</v>
      </c>
      <c r="D112" s="273"/>
      <c r="E112" s="273">
        <f>C112</f>
        <v>9079841.6099999994</v>
      </c>
      <c r="F112" s="274"/>
      <c r="G112" s="274">
        <f>E112</f>
        <v>9079841.6099999994</v>
      </c>
      <c r="H112" s="274">
        <v>369135</v>
      </c>
      <c r="I112" s="274">
        <f>G112+H112</f>
        <v>9448976.6099999994</v>
      </c>
      <c r="J112" s="274">
        <v>-615877.30000000005</v>
      </c>
      <c r="K112" s="274">
        <f>I112+J112</f>
        <v>8833099.3099999987</v>
      </c>
      <c r="L112" s="273">
        <f>L111</f>
        <v>0</v>
      </c>
      <c r="M112" s="273"/>
      <c r="N112" s="273">
        <f>L112</f>
        <v>0</v>
      </c>
      <c r="O112" s="274"/>
      <c r="P112" s="274">
        <f>N112</f>
        <v>0</v>
      </c>
      <c r="Q112" s="273">
        <v>0</v>
      </c>
      <c r="R112" s="273"/>
      <c r="S112" s="273">
        <v>0</v>
      </c>
      <c r="T112" s="274"/>
      <c r="U112" s="274">
        <v>0</v>
      </c>
      <c r="V112" s="258"/>
    </row>
    <row r="113" spans="1:27" ht="10.9" customHeight="1">
      <c r="A113" s="285"/>
      <c r="B113" s="283"/>
      <c r="C113" s="287"/>
      <c r="D113" s="287"/>
      <c r="E113" s="287"/>
      <c r="F113" s="288"/>
      <c r="G113" s="288"/>
      <c r="H113" s="288"/>
      <c r="I113" s="288"/>
      <c r="J113" s="288"/>
      <c r="K113" s="288"/>
      <c r="L113" s="288"/>
      <c r="M113" s="288"/>
      <c r="N113" s="288"/>
      <c r="O113" s="288"/>
      <c r="P113" s="288"/>
      <c r="Q113" s="288"/>
      <c r="R113" s="288"/>
      <c r="S113" s="288"/>
      <c r="T113" s="288"/>
      <c r="U113" s="288"/>
      <c r="V113" s="266"/>
    </row>
    <row r="114" spans="1:27" ht="15" customHeight="1">
      <c r="A114" s="228" t="s">
        <v>66</v>
      </c>
      <c r="B114" s="229"/>
      <c r="C114" s="230">
        <f>C17+C45</f>
        <v>1837401509.8700001</v>
      </c>
      <c r="D114" s="230">
        <f t="shared" ref="D114:S114" si="107">D17+D45</f>
        <v>50079151.469999999</v>
      </c>
      <c r="E114" s="230">
        <f t="shared" si="107"/>
        <v>1887480661.3399999</v>
      </c>
      <c r="F114" s="296">
        <f t="shared" ref="F114:G114" si="108">F17+F45</f>
        <v>48661314.099999994</v>
      </c>
      <c r="G114" s="296">
        <f t="shared" si="108"/>
        <v>1936141975.4399998</v>
      </c>
      <c r="H114" s="296">
        <f t="shared" ref="H114:I114" si="109">H17+H45</f>
        <v>34588350.399999999</v>
      </c>
      <c r="I114" s="296">
        <f t="shared" si="109"/>
        <v>1971099460.8399999</v>
      </c>
      <c r="J114" s="296">
        <f t="shared" ref="J114:K114" si="110">J17+J45</f>
        <v>23277876.919999998</v>
      </c>
      <c r="K114" s="296">
        <f t="shared" si="110"/>
        <v>1994377337.76</v>
      </c>
      <c r="L114" s="230">
        <f t="shared" si="107"/>
        <v>1718104504.5599999</v>
      </c>
      <c r="M114" s="230">
        <f t="shared" si="107"/>
        <v>12606396.420000002</v>
      </c>
      <c r="N114" s="230">
        <f t="shared" si="107"/>
        <v>1730710900.9799998</v>
      </c>
      <c r="O114" s="296">
        <f t="shared" ref="O114:P114" si="111">O17+O45</f>
        <v>3822000</v>
      </c>
      <c r="P114" s="296">
        <f t="shared" si="111"/>
        <v>1734532900.9799998</v>
      </c>
      <c r="Q114" s="230">
        <f t="shared" si="107"/>
        <v>1754895041.3999999</v>
      </c>
      <c r="R114" s="230">
        <f t="shared" si="107"/>
        <v>-4297177.2600000016</v>
      </c>
      <c r="S114" s="230">
        <f t="shared" si="107"/>
        <v>1750597864.1399999</v>
      </c>
      <c r="T114" s="296">
        <f t="shared" ref="T114:U114" si="112">T17+T45</f>
        <v>-19660112.960000001</v>
      </c>
      <c r="U114" s="296">
        <f t="shared" si="112"/>
        <v>1730937751.1800001</v>
      </c>
      <c r="V114" s="267"/>
      <c r="Y114" s="255"/>
      <c r="Z114" s="255"/>
      <c r="AA114" s="255"/>
    </row>
    <row r="115" spans="1:27" s="306" customFormat="1">
      <c r="B115" s="305"/>
      <c r="F115" s="298"/>
      <c r="G115" s="298"/>
      <c r="H115" s="298"/>
      <c r="I115" s="298"/>
      <c r="J115" s="298"/>
      <c r="K115" s="298"/>
      <c r="O115" s="298"/>
      <c r="P115" s="298"/>
      <c r="T115" s="298"/>
      <c r="U115" s="298"/>
      <c r="W115" s="227"/>
    </row>
    <row r="116" spans="1:27" s="298" customFormat="1">
      <c r="B116" s="299"/>
      <c r="C116" s="297"/>
      <c r="D116" s="297"/>
      <c r="E116" s="297">
        <f>C114+D114</f>
        <v>1887480661.3400002</v>
      </c>
      <c r="F116" s="297"/>
      <c r="G116" s="297">
        <f>E114+F114</f>
        <v>1936141975.4399998</v>
      </c>
      <c r="H116" s="297"/>
      <c r="I116" s="297">
        <f>G114+H114</f>
        <v>1970730325.8399999</v>
      </c>
      <c r="J116" s="297"/>
      <c r="K116" s="297">
        <f>I114+J114</f>
        <v>1994377337.76</v>
      </c>
      <c r="L116" s="297"/>
      <c r="M116" s="297"/>
      <c r="N116" s="297"/>
      <c r="O116" s="297"/>
      <c r="P116" s="297"/>
      <c r="Q116" s="297"/>
      <c r="R116" s="297"/>
      <c r="S116" s="297"/>
      <c r="T116" s="297"/>
      <c r="U116" s="297"/>
      <c r="V116" s="297"/>
      <c r="W116" s="300"/>
      <c r="Z116" s="297"/>
      <c r="AA116" s="297"/>
    </row>
    <row r="117" spans="1:27" s="298" customFormat="1">
      <c r="B117" s="299"/>
      <c r="N117" s="297">
        <f>L114+M114</f>
        <v>1730710900.98</v>
      </c>
      <c r="P117" s="297">
        <f>N114+O114</f>
        <v>1734532900.9799998</v>
      </c>
      <c r="S117" s="297">
        <f>Q114+R114</f>
        <v>1750597864.1399999</v>
      </c>
      <c r="U117" s="297">
        <f>S114+T114</f>
        <v>1730937751.1799998</v>
      </c>
      <c r="W117" s="300"/>
    </row>
    <row r="118" spans="1:27" s="298" customFormat="1">
      <c r="B118" s="299"/>
      <c r="W118" s="300"/>
    </row>
  </sheetData>
  <mergeCells count="15">
    <mergeCell ref="D1:S1"/>
    <mergeCell ref="C2:S2"/>
    <mergeCell ref="C15:K15"/>
    <mergeCell ref="D4:S4"/>
    <mergeCell ref="C5:S5"/>
    <mergeCell ref="C14:U14"/>
    <mergeCell ref="Q15:U15"/>
    <mergeCell ref="D7:S7"/>
    <mergeCell ref="C8:S8"/>
    <mergeCell ref="A12:S12"/>
    <mergeCell ref="A14:A15"/>
    <mergeCell ref="B14:B15"/>
    <mergeCell ref="D10:S10"/>
    <mergeCell ref="C11:S11"/>
    <mergeCell ref="L15:P15"/>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23"/>
  <sheetViews>
    <sheetView tabSelected="1" zoomScaleSheetLayoutView="100" workbookViewId="0">
      <pane xSplit="1" ySplit="23" topLeftCell="B116" activePane="bottomRight" state="frozen"/>
      <selection pane="topRight" activeCell="B1" sqref="B1"/>
      <selection pane="bottomLeft" activeCell="A14" sqref="A14"/>
      <selection pane="bottomRight" activeCell="C2" sqref="C2:E2"/>
    </sheetView>
  </sheetViews>
  <sheetFormatPr defaultColWidth="9.140625" defaultRowHeight="12.75"/>
  <cols>
    <col min="1" max="1" width="56" style="183" customWidth="1"/>
    <col min="2" max="2" width="22.140625" style="184" customWidth="1"/>
    <col min="3" max="3" width="14.7109375" style="304" customWidth="1"/>
    <col min="4" max="4" width="14.5703125" style="304" customWidth="1"/>
    <col min="5" max="5" width="14.28515625" style="304" customWidth="1"/>
    <col min="6" max="6" width="14.85546875" style="183"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1:7" ht="15.75">
      <c r="C1" s="409" t="s">
        <v>477</v>
      </c>
      <c r="D1" s="409"/>
      <c r="E1" s="409"/>
    </row>
    <row r="2" spans="1:7">
      <c r="C2" s="410" t="s">
        <v>478</v>
      </c>
      <c r="D2" s="410"/>
      <c r="E2" s="410"/>
    </row>
    <row r="3" spans="1:7">
      <c r="C3" s="411" t="s">
        <v>498</v>
      </c>
      <c r="D3" s="411"/>
      <c r="E3" s="411"/>
    </row>
    <row r="4" spans="1:7">
      <c r="C4" s="362"/>
      <c r="D4" s="362"/>
      <c r="E4" s="362"/>
    </row>
    <row r="5" spans="1:7" ht="15.75">
      <c r="C5" s="409" t="s">
        <v>477</v>
      </c>
      <c r="D5" s="409"/>
      <c r="E5" s="409"/>
    </row>
    <row r="6" spans="1:7">
      <c r="C6" s="410" t="s">
        <v>478</v>
      </c>
      <c r="D6" s="410"/>
      <c r="E6" s="410"/>
    </row>
    <row r="7" spans="1:7">
      <c r="C7" s="411" t="s">
        <v>499</v>
      </c>
      <c r="D7" s="411"/>
      <c r="E7" s="411"/>
    </row>
    <row r="9" spans="1:7" ht="14.45" customHeight="1">
      <c r="C9" s="409" t="s">
        <v>477</v>
      </c>
      <c r="D9" s="409"/>
      <c r="E9" s="409"/>
      <c r="G9" s="183"/>
    </row>
    <row r="10" spans="1:7" ht="15" customHeight="1">
      <c r="C10" s="410" t="s">
        <v>478</v>
      </c>
      <c r="D10" s="410"/>
      <c r="E10" s="410"/>
      <c r="G10" s="183"/>
    </row>
    <row r="11" spans="1:7" s="226" customFormat="1" ht="15" customHeight="1">
      <c r="A11" s="233"/>
      <c r="B11" s="234"/>
      <c r="C11" s="411" t="s">
        <v>500</v>
      </c>
      <c r="D11" s="411"/>
      <c r="E11" s="411"/>
      <c r="F11" s="235"/>
      <c r="G11" s="227"/>
    </row>
    <row r="12" spans="1:7" ht="14.45" customHeight="1">
      <c r="C12" s="409"/>
      <c r="D12" s="409"/>
      <c r="E12" s="409"/>
      <c r="G12" s="183"/>
    </row>
    <row r="13" spans="1:7" ht="14.45" customHeight="1">
      <c r="C13" s="409" t="s">
        <v>477</v>
      </c>
      <c r="D13" s="409"/>
      <c r="E13" s="409"/>
      <c r="G13" s="183"/>
    </row>
    <row r="14" spans="1:7" ht="15" customHeight="1">
      <c r="C14" s="410" t="s">
        <v>478</v>
      </c>
      <c r="D14" s="410"/>
      <c r="E14" s="410"/>
      <c r="G14" s="183"/>
    </row>
    <row r="15" spans="1:7" s="226" customFormat="1" ht="15" customHeight="1">
      <c r="A15" s="233"/>
      <c r="B15" s="234"/>
      <c r="C15" s="411" t="s">
        <v>501</v>
      </c>
      <c r="D15" s="411"/>
      <c r="E15" s="411"/>
      <c r="F15" s="235"/>
      <c r="G15" s="227"/>
    </row>
    <row r="16" spans="1:7" ht="17.45" customHeight="1">
      <c r="C16" s="410"/>
      <c r="D16" s="410"/>
      <c r="E16" s="410"/>
      <c r="G16" s="183"/>
    </row>
    <row r="17" spans="1:11" s="226" customFormat="1" ht="16.899999999999999" customHeight="1">
      <c r="A17" s="406" t="s">
        <v>439</v>
      </c>
      <c r="B17" s="406"/>
      <c r="C17" s="412"/>
      <c r="D17" s="412"/>
      <c r="E17" s="413"/>
      <c r="F17" s="235"/>
      <c r="G17" s="227"/>
    </row>
    <row r="18" spans="1:11" s="226" customFormat="1" ht="17.45" customHeight="1">
      <c r="A18" s="233"/>
      <c r="B18" s="234"/>
      <c r="C18" s="324"/>
      <c r="D18" s="324"/>
      <c r="E18" s="324"/>
      <c r="F18" s="235"/>
      <c r="G18" s="227"/>
    </row>
    <row r="19" spans="1:11" ht="19.149999999999999" customHeight="1">
      <c r="A19" s="380" t="s">
        <v>50</v>
      </c>
      <c r="B19" s="380" t="s">
        <v>51</v>
      </c>
      <c r="C19" s="414" t="s">
        <v>343</v>
      </c>
      <c r="D19" s="414"/>
      <c r="E19" s="415"/>
      <c r="F19" s="259"/>
    </row>
    <row r="20" spans="1:11" ht="22.9" customHeight="1">
      <c r="A20" s="381"/>
      <c r="B20" s="381"/>
      <c r="C20" s="332" t="s">
        <v>341</v>
      </c>
      <c r="D20" s="333" t="s">
        <v>342</v>
      </c>
      <c r="E20" s="333" t="s">
        <v>360</v>
      </c>
      <c r="F20" s="259"/>
    </row>
    <row r="21" spans="1:11" ht="13.9" customHeight="1">
      <c r="A21" s="187">
        <v>1</v>
      </c>
      <c r="B21" s="188">
        <v>2</v>
      </c>
      <c r="C21" s="326">
        <v>3</v>
      </c>
      <c r="D21" s="334">
        <v>4</v>
      </c>
      <c r="E21" s="335">
        <v>5</v>
      </c>
      <c r="F21" s="260"/>
    </row>
    <row r="22" spans="1:11" s="186" customFormat="1" ht="15.6" customHeight="1">
      <c r="A22" s="228" t="s">
        <v>59</v>
      </c>
      <c r="B22" s="268" t="s">
        <v>22</v>
      </c>
      <c r="C22" s="270">
        <f t="shared" ref="C22:E22" si="0">C23+C25+C27+C31+C35+C39+C42+C43+C45+C48</f>
        <v>447196424</v>
      </c>
      <c r="D22" s="270">
        <f t="shared" si="0"/>
        <v>477966717</v>
      </c>
      <c r="E22" s="270">
        <f t="shared" si="0"/>
        <v>509799834</v>
      </c>
      <c r="F22" s="261"/>
    </row>
    <row r="23" spans="1:11" s="186" customFormat="1" ht="19.899999999999999" customHeight="1">
      <c r="A23" s="271" t="s">
        <v>18</v>
      </c>
      <c r="B23" s="272" t="s">
        <v>23</v>
      </c>
      <c r="C23" s="274">
        <f t="shared" ref="C23:E23" si="1">C24</f>
        <v>318134000</v>
      </c>
      <c r="D23" s="274">
        <f t="shared" si="1"/>
        <v>345270830</v>
      </c>
      <c r="E23" s="274">
        <f t="shared" si="1"/>
        <v>374722432</v>
      </c>
      <c r="F23" s="262"/>
    </row>
    <row r="24" spans="1:11" s="186" customFormat="1" ht="15.6" customHeight="1">
      <c r="A24" s="275" t="s">
        <v>1</v>
      </c>
      <c r="B24" s="272" t="s">
        <v>25</v>
      </c>
      <c r="C24" s="274">
        <v>318134000</v>
      </c>
      <c r="D24" s="274">
        <v>345270830</v>
      </c>
      <c r="E24" s="274">
        <v>374722432</v>
      </c>
      <c r="F24" s="262"/>
    </row>
    <row r="25" spans="1:11" s="186" customFormat="1" ht="30" customHeight="1">
      <c r="A25" s="276" t="s">
        <v>9</v>
      </c>
      <c r="B25" s="272" t="s">
        <v>26</v>
      </c>
      <c r="C25" s="274">
        <f t="shared" ref="C25:E25" si="2">C26</f>
        <v>34823020</v>
      </c>
      <c r="D25" s="274">
        <f t="shared" si="2"/>
        <v>37455011</v>
      </c>
      <c r="E25" s="274">
        <f t="shared" si="2"/>
        <v>39247926</v>
      </c>
      <c r="F25" s="262"/>
    </row>
    <row r="26" spans="1:11" s="186" customFormat="1" ht="25.15" customHeight="1">
      <c r="A26" s="275" t="s">
        <v>10</v>
      </c>
      <c r="B26" s="272" t="s">
        <v>27</v>
      </c>
      <c r="C26" s="274">
        <v>34823020</v>
      </c>
      <c r="D26" s="274">
        <v>37455011</v>
      </c>
      <c r="E26" s="274">
        <v>39247926</v>
      </c>
      <c r="F26" s="262"/>
    </row>
    <row r="27" spans="1:11" s="186" customFormat="1" ht="15.6" customHeight="1">
      <c r="A27" s="276" t="s">
        <v>2</v>
      </c>
      <c r="B27" s="272" t="s">
        <v>28</v>
      </c>
      <c r="C27" s="274">
        <f t="shared" ref="C27:E27" si="3">SUM(C28:C30)</f>
        <v>21263000</v>
      </c>
      <c r="D27" s="274">
        <f t="shared" si="3"/>
        <v>22307014</v>
      </c>
      <c r="E27" s="274">
        <f t="shared" si="3"/>
        <v>23226062</v>
      </c>
      <c r="F27" s="258"/>
      <c r="H27" s="183"/>
      <c r="I27" s="183"/>
      <c r="J27" s="183"/>
      <c r="K27" s="183"/>
    </row>
    <row r="28" spans="1:11" s="186" customFormat="1" ht="18" customHeight="1">
      <c r="A28" s="275" t="s">
        <v>58</v>
      </c>
      <c r="B28" s="272" t="s">
        <v>29</v>
      </c>
      <c r="C28" s="274">
        <v>16657000</v>
      </c>
      <c r="D28" s="274">
        <v>17474859</v>
      </c>
      <c r="E28" s="274">
        <v>18194823</v>
      </c>
      <c r="F28" s="258"/>
      <c r="H28" s="183"/>
      <c r="I28" s="183"/>
      <c r="J28" s="183"/>
      <c r="K28" s="183"/>
    </row>
    <row r="29" spans="1:11" s="186" customFormat="1" ht="13.15" customHeight="1">
      <c r="A29" s="275" t="s">
        <v>344</v>
      </c>
      <c r="B29" s="272" t="s">
        <v>345</v>
      </c>
      <c r="C29" s="274">
        <v>6000</v>
      </c>
      <c r="D29" s="274">
        <v>6295</v>
      </c>
      <c r="E29" s="274">
        <v>6554</v>
      </c>
      <c r="F29" s="258"/>
      <c r="H29" s="183"/>
      <c r="I29" s="183"/>
      <c r="J29" s="183"/>
      <c r="K29" s="183"/>
    </row>
    <row r="30" spans="1:11" s="186" customFormat="1" ht="14.45" customHeight="1">
      <c r="A30" s="275" t="s">
        <v>346</v>
      </c>
      <c r="B30" s="272" t="s">
        <v>347</v>
      </c>
      <c r="C30" s="274">
        <v>4600000</v>
      </c>
      <c r="D30" s="274">
        <v>4825860</v>
      </c>
      <c r="E30" s="274">
        <v>5024685</v>
      </c>
      <c r="F30" s="258"/>
      <c r="H30" s="183"/>
      <c r="I30" s="183"/>
      <c r="J30" s="183"/>
      <c r="K30" s="183"/>
    </row>
    <row r="31" spans="1:11" s="186" customFormat="1" ht="15.6" customHeight="1">
      <c r="A31" s="276" t="s">
        <v>3</v>
      </c>
      <c r="B31" s="272" t="s">
        <v>30</v>
      </c>
      <c r="C31" s="274">
        <f t="shared" ref="C31:E31" si="4">SUM(C32:C34)</f>
        <v>40255798</v>
      </c>
      <c r="D31" s="274">
        <f t="shared" si="4"/>
        <v>40317162</v>
      </c>
      <c r="E31" s="274">
        <f t="shared" si="4"/>
        <v>40378714</v>
      </c>
      <c r="F31" s="263"/>
      <c r="H31" s="183"/>
      <c r="I31" s="183"/>
      <c r="J31" s="183"/>
      <c r="K31" s="183"/>
    </row>
    <row r="32" spans="1:11" s="186" customFormat="1" ht="13.9" customHeight="1">
      <c r="A32" s="275" t="s">
        <v>355</v>
      </c>
      <c r="B32" s="272" t="s">
        <v>357</v>
      </c>
      <c r="C32" s="274">
        <v>7310000</v>
      </c>
      <c r="D32" s="277">
        <v>7310000</v>
      </c>
      <c r="E32" s="277">
        <v>7310000</v>
      </c>
      <c r="F32" s="263"/>
      <c r="H32" s="183"/>
      <c r="I32" s="183"/>
      <c r="J32" s="183"/>
      <c r="K32" s="183"/>
    </row>
    <row r="33" spans="1:11" s="186" customFormat="1" ht="14.45" customHeight="1">
      <c r="A33" s="275" t="s">
        <v>6</v>
      </c>
      <c r="B33" s="278" t="s">
        <v>32</v>
      </c>
      <c r="C33" s="274">
        <v>19794498</v>
      </c>
      <c r="D33" s="277">
        <v>19855862</v>
      </c>
      <c r="E33" s="277">
        <v>19917414</v>
      </c>
      <c r="F33" s="263"/>
      <c r="H33" s="183"/>
      <c r="I33" s="183"/>
      <c r="J33" s="183"/>
      <c r="K33" s="183"/>
    </row>
    <row r="34" spans="1:11" s="186" customFormat="1" ht="13.9" customHeight="1">
      <c r="A34" s="275" t="s">
        <v>359</v>
      </c>
      <c r="B34" s="272" t="s">
        <v>358</v>
      </c>
      <c r="C34" s="274">
        <v>13151300</v>
      </c>
      <c r="D34" s="277">
        <v>13151300</v>
      </c>
      <c r="E34" s="277">
        <v>13151300</v>
      </c>
      <c r="F34" s="263"/>
      <c r="H34" s="183"/>
      <c r="I34" s="183"/>
      <c r="J34" s="183"/>
      <c r="K34" s="183"/>
    </row>
    <row r="35" spans="1:11" s="186" customFormat="1" ht="15.6" customHeight="1">
      <c r="A35" s="276" t="s">
        <v>56</v>
      </c>
      <c r="B35" s="272" t="s">
        <v>37</v>
      </c>
      <c r="C35" s="274">
        <f t="shared" ref="C35:E35" si="5">SUM(C36:C38)</f>
        <v>5067000</v>
      </c>
      <c r="D35" s="274">
        <f t="shared" si="5"/>
        <v>5289000</v>
      </c>
      <c r="E35" s="274">
        <f t="shared" si="5"/>
        <v>5484000</v>
      </c>
      <c r="F35" s="258"/>
      <c r="H35" s="183"/>
      <c r="I35" s="183"/>
      <c r="J35" s="183"/>
      <c r="K35" s="183"/>
    </row>
    <row r="36" spans="1:11" s="186" customFormat="1" ht="30" customHeight="1">
      <c r="A36" s="275" t="s">
        <v>348</v>
      </c>
      <c r="B36" s="272" t="s">
        <v>349</v>
      </c>
      <c r="C36" s="274">
        <v>3800000</v>
      </c>
      <c r="D36" s="274">
        <v>3966000</v>
      </c>
      <c r="E36" s="274">
        <v>4112000</v>
      </c>
      <c r="F36" s="258"/>
      <c r="H36" s="183"/>
      <c r="I36" s="183"/>
      <c r="J36" s="183"/>
      <c r="K36" s="183"/>
    </row>
    <row r="37" spans="1:11" s="186" customFormat="1" ht="30" customHeight="1">
      <c r="A37" s="275" t="s">
        <v>361</v>
      </c>
      <c r="B37" s="272" t="s">
        <v>362</v>
      </c>
      <c r="C37" s="274">
        <v>130000</v>
      </c>
      <c r="D37" s="274">
        <v>136000</v>
      </c>
      <c r="E37" s="274">
        <v>141000</v>
      </c>
      <c r="F37" s="258"/>
      <c r="H37" s="183"/>
      <c r="I37" s="183"/>
      <c r="J37" s="183"/>
      <c r="K37" s="183"/>
    </row>
    <row r="38" spans="1:11" s="186" customFormat="1" ht="27" customHeight="1">
      <c r="A38" s="275" t="s">
        <v>17</v>
      </c>
      <c r="B38" s="272" t="s">
        <v>38</v>
      </c>
      <c r="C38" s="274">
        <v>1137000</v>
      </c>
      <c r="D38" s="274">
        <v>1187000</v>
      </c>
      <c r="E38" s="274">
        <v>1231000</v>
      </c>
      <c r="F38" s="258"/>
      <c r="H38" s="183"/>
      <c r="I38" s="183"/>
      <c r="J38" s="183"/>
      <c r="K38" s="183"/>
    </row>
    <row r="39" spans="1:11" s="186" customFormat="1" ht="28.15" customHeight="1">
      <c r="A39" s="271" t="s">
        <v>13</v>
      </c>
      <c r="B39" s="272" t="s">
        <v>39</v>
      </c>
      <c r="C39" s="274">
        <f t="shared" ref="C39:E39" si="6">SUM(C40:C41)</f>
        <v>22617906</v>
      </c>
      <c r="D39" s="274">
        <f t="shared" si="6"/>
        <v>22424900</v>
      </c>
      <c r="E39" s="274">
        <f t="shared" si="6"/>
        <v>22424900</v>
      </c>
      <c r="F39" s="258"/>
      <c r="H39" s="183"/>
      <c r="I39" s="183"/>
      <c r="J39" s="183"/>
      <c r="K39" s="183"/>
    </row>
    <row r="40" spans="1:11" ht="69" customHeight="1">
      <c r="A40" s="275" t="s">
        <v>60</v>
      </c>
      <c r="B40" s="272" t="s">
        <v>41</v>
      </c>
      <c r="C40" s="274">
        <v>12740606</v>
      </c>
      <c r="D40" s="274">
        <v>12547600</v>
      </c>
      <c r="E40" s="274">
        <v>12547600</v>
      </c>
      <c r="F40" s="258"/>
    </row>
    <row r="41" spans="1:11" ht="65.45" customHeight="1">
      <c r="A41" s="279" t="s">
        <v>80</v>
      </c>
      <c r="B41" s="272" t="s">
        <v>77</v>
      </c>
      <c r="C41" s="274">
        <v>9877300</v>
      </c>
      <c r="D41" s="274">
        <v>9877300</v>
      </c>
      <c r="E41" s="274">
        <v>9877300</v>
      </c>
      <c r="F41" s="258"/>
    </row>
    <row r="42" spans="1:11" ht="19.899999999999999" customHeight="1">
      <c r="A42" s="276" t="s">
        <v>19</v>
      </c>
      <c r="B42" s="272" t="s">
        <v>43</v>
      </c>
      <c r="C42" s="274">
        <v>388800</v>
      </c>
      <c r="D42" s="274">
        <v>388800</v>
      </c>
      <c r="E42" s="274">
        <v>388800</v>
      </c>
      <c r="F42" s="258"/>
      <c r="G42" s="197"/>
    </row>
    <row r="43" spans="1:11" s="185" customFormat="1" ht="27.6" customHeight="1">
      <c r="A43" s="276" t="s">
        <v>141</v>
      </c>
      <c r="B43" s="272" t="s">
        <v>46</v>
      </c>
      <c r="C43" s="274">
        <f t="shared" ref="C43:E43" si="7">C44</f>
        <v>350000</v>
      </c>
      <c r="D43" s="274">
        <f t="shared" si="7"/>
        <v>350000</v>
      </c>
      <c r="E43" s="274">
        <f t="shared" si="7"/>
        <v>350000</v>
      </c>
      <c r="F43" s="258"/>
      <c r="G43" s="186"/>
    </row>
    <row r="44" spans="1:11" s="185" customFormat="1" ht="15.6" customHeight="1">
      <c r="A44" s="275" t="s">
        <v>67</v>
      </c>
      <c r="B44" s="272" t="s">
        <v>70</v>
      </c>
      <c r="C44" s="274">
        <v>350000</v>
      </c>
      <c r="D44" s="274">
        <v>350000</v>
      </c>
      <c r="E44" s="274">
        <v>350000</v>
      </c>
      <c r="F44" s="258"/>
      <c r="G44" s="186"/>
    </row>
    <row r="45" spans="1:11" s="185" customFormat="1" ht="22.15" customHeight="1">
      <c r="A45" s="276" t="s">
        <v>20</v>
      </c>
      <c r="B45" s="272" t="s">
        <v>47</v>
      </c>
      <c r="C45" s="274">
        <f t="shared" ref="C45:E45" si="8">SUM(C46:C47)</f>
        <v>2296900</v>
      </c>
      <c r="D45" s="274">
        <f t="shared" si="8"/>
        <v>2164000</v>
      </c>
      <c r="E45" s="274">
        <f t="shared" si="8"/>
        <v>1577000</v>
      </c>
      <c r="F45" s="258"/>
      <c r="G45" s="186"/>
    </row>
    <row r="46" spans="1:11" s="185" customFormat="1" ht="67.150000000000006" customHeight="1">
      <c r="A46" s="275" t="s">
        <v>339</v>
      </c>
      <c r="B46" s="272" t="s">
        <v>340</v>
      </c>
      <c r="C46" s="274">
        <v>996900</v>
      </c>
      <c r="D46" s="274">
        <v>864000</v>
      </c>
      <c r="E46" s="274">
        <v>277000</v>
      </c>
      <c r="F46" s="258"/>
      <c r="G46" s="196"/>
    </row>
    <row r="47" spans="1:11" s="185" customFormat="1" ht="24.6" customHeight="1">
      <c r="A47" s="275" t="s">
        <v>79</v>
      </c>
      <c r="B47" s="272" t="s">
        <v>55</v>
      </c>
      <c r="C47" s="274">
        <v>1300000</v>
      </c>
      <c r="D47" s="274">
        <v>1300000</v>
      </c>
      <c r="E47" s="274">
        <v>1300000</v>
      </c>
      <c r="F47" s="258"/>
      <c r="G47" s="196"/>
    </row>
    <row r="48" spans="1:11" s="185" customFormat="1" ht="19.899999999999999" customHeight="1">
      <c r="A48" s="276" t="s">
        <v>15</v>
      </c>
      <c r="B48" s="272" t="s">
        <v>350</v>
      </c>
      <c r="C48" s="274">
        <v>2000000</v>
      </c>
      <c r="D48" s="274">
        <v>2000000</v>
      </c>
      <c r="E48" s="274">
        <v>2000000</v>
      </c>
      <c r="F48" s="258"/>
      <c r="G48" s="186"/>
    </row>
    <row r="49" spans="1:11" s="185" customFormat="1" ht="21" customHeight="1">
      <c r="A49" s="276" t="s">
        <v>351</v>
      </c>
      <c r="B49" s="272" t="s">
        <v>352</v>
      </c>
      <c r="C49" s="274">
        <v>0</v>
      </c>
      <c r="D49" s="274">
        <v>0</v>
      </c>
      <c r="E49" s="274">
        <v>0</v>
      </c>
      <c r="F49" s="258"/>
      <c r="G49" s="186"/>
    </row>
    <row r="50" spans="1:11" s="185" customFormat="1" ht="18.600000000000001" customHeight="1">
      <c r="A50" s="228" t="s">
        <v>270</v>
      </c>
      <c r="B50" s="281" t="s">
        <v>271</v>
      </c>
      <c r="C50" s="296">
        <f t="shared" ref="C50:E50" si="9">C51+C116</f>
        <v>1547180913.76</v>
      </c>
      <c r="D50" s="296">
        <f>D51</f>
        <v>1256566183.9799998</v>
      </c>
      <c r="E50" s="296">
        <f t="shared" si="9"/>
        <v>1221137917.1800001</v>
      </c>
      <c r="F50" s="264"/>
      <c r="G50" s="186"/>
      <c r="I50" s="256"/>
    </row>
    <row r="51" spans="1:11" s="185" customFormat="1" ht="36.6" customHeight="1">
      <c r="A51" s="271" t="s">
        <v>65</v>
      </c>
      <c r="B51" s="283" t="s">
        <v>57</v>
      </c>
      <c r="C51" s="288">
        <f t="shared" ref="C51:E51" si="10">C52+C54+C84+C102</f>
        <v>1538347814.45</v>
      </c>
      <c r="D51" s="288">
        <f t="shared" si="10"/>
        <v>1256566183.9799998</v>
      </c>
      <c r="E51" s="288">
        <f t="shared" si="10"/>
        <v>1221137917.1800001</v>
      </c>
      <c r="F51" s="265"/>
      <c r="G51" s="186"/>
      <c r="I51" s="256"/>
      <c r="J51" s="256"/>
      <c r="K51" s="256"/>
    </row>
    <row r="52" spans="1:11" s="291" customFormat="1" ht="23.45" customHeight="1">
      <c r="A52" s="290" t="s">
        <v>75</v>
      </c>
      <c r="B52" s="229" t="s">
        <v>134</v>
      </c>
      <c r="C52" s="270">
        <f t="shared" ref="C52:E52" si="11">SUM(C53)</f>
        <v>41122395.399999999</v>
      </c>
      <c r="D52" s="270">
        <f t="shared" si="11"/>
        <v>18316568</v>
      </c>
      <c r="E52" s="270">
        <f t="shared" si="11"/>
        <v>0</v>
      </c>
      <c r="F52" s="261"/>
    </row>
    <row r="53" spans="1:11" s="186" customFormat="1" ht="46.15" customHeight="1">
      <c r="A53" s="276" t="s">
        <v>448</v>
      </c>
      <c r="B53" s="283" t="s">
        <v>366</v>
      </c>
      <c r="C53" s="274">
        <v>41122395.399999999</v>
      </c>
      <c r="D53" s="274">
        <v>18316568</v>
      </c>
      <c r="E53" s="274">
        <v>0</v>
      </c>
      <c r="F53" s="262"/>
    </row>
    <row r="54" spans="1:11" s="291" customFormat="1" ht="37.9" customHeight="1">
      <c r="A54" s="290" t="s">
        <v>71</v>
      </c>
      <c r="B54" s="229" t="s">
        <v>135</v>
      </c>
      <c r="C54" s="270">
        <f>SUM(C55:C83)</f>
        <v>450217188.73000002</v>
      </c>
      <c r="D54" s="270">
        <f t="shared" ref="D54:E54" si="12">SUM(D55:D83)</f>
        <v>381867854.93000001</v>
      </c>
      <c r="E54" s="270">
        <f t="shared" si="12"/>
        <v>358749900.68000001</v>
      </c>
      <c r="F54" s="261"/>
    </row>
    <row r="55" spans="1:11" s="186" customFormat="1" ht="82.15" customHeight="1">
      <c r="A55" s="363" t="s">
        <v>444</v>
      </c>
      <c r="B55" s="283" t="s">
        <v>367</v>
      </c>
      <c r="C55" s="274">
        <v>53298730.799999997</v>
      </c>
      <c r="D55" s="274">
        <v>15674316</v>
      </c>
      <c r="E55" s="274">
        <v>0</v>
      </c>
      <c r="F55" s="262"/>
    </row>
    <row r="56" spans="1:11" s="186" customFormat="1" ht="66.599999999999994" customHeight="1">
      <c r="A56" s="363" t="s">
        <v>445</v>
      </c>
      <c r="B56" s="283" t="s">
        <v>368</v>
      </c>
      <c r="C56" s="274">
        <v>1033342.74</v>
      </c>
      <c r="D56" s="274">
        <v>303889.8</v>
      </c>
      <c r="E56" s="274">
        <v>0</v>
      </c>
      <c r="F56" s="262"/>
    </row>
    <row r="57" spans="1:11" s="186" customFormat="1" ht="51" customHeight="1">
      <c r="A57" s="363" t="s">
        <v>488</v>
      </c>
      <c r="B57" s="283" t="s">
        <v>480</v>
      </c>
      <c r="C57" s="274">
        <v>13298.4</v>
      </c>
      <c r="D57" s="274"/>
      <c r="E57" s="274"/>
      <c r="F57" s="262"/>
    </row>
    <row r="58" spans="1:11" s="186" customFormat="1" ht="70.150000000000006" customHeight="1">
      <c r="A58" s="363" t="s">
        <v>447</v>
      </c>
      <c r="B58" s="331" t="s">
        <v>370</v>
      </c>
      <c r="C58" s="274">
        <v>19099350.579999998</v>
      </c>
      <c r="D58" s="274">
        <v>18493404.510000002</v>
      </c>
      <c r="E58" s="274">
        <v>17830437.879999999</v>
      </c>
      <c r="F58" s="262"/>
    </row>
    <row r="59" spans="1:11" s="186" customFormat="1" ht="39.6" customHeight="1">
      <c r="A59" s="354" t="s">
        <v>457</v>
      </c>
      <c r="B59" s="331" t="s">
        <v>465</v>
      </c>
      <c r="C59" s="274">
        <v>1250000</v>
      </c>
      <c r="D59" s="274"/>
      <c r="E59" s="274"/>
      <c r="F59" s="262"/>
    </row>
    <row r="60" spans="1:11" s="186" customFormat="1" ht="27" customHeight="1">
      <c r="A60" s="354" t="s">
        <v>456</v>
      </c>
      <c r="B60" s="331" t="s">
        <v>466</v>
      </c>
      <c r="C60" s="274">
        <v>14216036.24</v>
      </c>
      <c r="D60" s="274"/>
      <c r="E60" s="274"/>
      <c r="F60" s="262"/>
    </row>
    <row r="61" spans="1:11" s="186" customFormat="1" ht="75.599999999999994" customHeight="1">
      <c r="A61" s="364" t="s">
        <v>454</v>
      </c>
      <c r="B61" s="331" t="s">
        <v>453</v>
      </c>
      <c r="C61" s="274">
        <v>16497532.48</v>
      </c>
      <c r="D61" s="274">
        <v>18049880.109999999</v>
      </c>
      <c r="E61" s="274"/>
      <c r="F61" s="262"/>
    </row>
    <row r="62" spans="1:11" s="186" customFormat="1" ht="53.45" customHeight="1">
      <c r="A62" s="353" t="s">
        <v>458</v>
      </c>
      <c r="B62" s="331" t="s">
        <v>467</v>
      </c>
      <c r="C62" s="274">
        <v>2950809.67</v>
      </c>
      <c r="D62" s="274"/>
      <c r="E62" s="274"/>
      <c r="F62" s="262"/>
    </row>
    <row r="63" spans="1:11" s="186" customFormat="1" ht="28.9" customHeight="1">
      <c r="A63" s="353" t="s">
        <v>459</v>
      </c>
      <c r="B63" s="331" t="s">
        <v>468</v>
      </c>
      <c r="C63" s="274">
        <v>2018422.76</v>
      </c>
      <c r="D63" s="274"/>
      <c r="E63" s="274"/>
      <c r="F63" s="262"/>
    </row>
    <row r="64" spans="1:11" s="186" customFormat="1" ht="30.6" customHeight="1">
      <c r="A64" s="363" t="s">
        <v>416</v>
      </c>
      <c r="B64" s="331" t="s">
        <v>415</v>
      </c>
      <c r="C64" s="274">
        <v>7050000</v>
      </c>
      <c r="D64" s="274"/>
      <c r="E64" s="274"/>
      <c r="F64" s="262"/>
    </row>
    <row r="65" spans="1:6" s="186" customFormat="1" ht="85.15" customHeight="1">
      <c r="A65" s="363" t="s">
        <v>446</v>
      </c>
      <c r="B65" s="331" t="s">
        <v>379</v>
      </c>
      <c r="C65" s="274">
        <v>399602.12</v>
      </c>
      <c r="D65" s="274">
        <v>399602.12</v>
      </c>
      <c r="E65" s="274">
        <v>400068.48</v>
      </c>
      <c r="F65" s="262"/>
    </row>
    <row r="66" spans="1:6" s="186" customFormat="1" ht="60" customHeight="1">
      <c r="A66" s="363" t="s">
        <v>417</v>
      </c>
      <c r="B66" s="283" t="s">
        <v>372</v>
      </c>
      <c r="C66" s="274">
        <v>253968.32</v>
      </c>
      <c r="D66" s="274">
        <v>108843.52</v>
      </c>
      <c r="E66" s="274">
        <v>108843.52</v>
      </c>
      <c r="F66" s="262"/>
    </row>
    <row r="67" spans="1:6" s="186" customFormat="1" ht="42" customHeight="1">
      <c r="A67" s="363" t="s">
        <v>419</v>
      </c>
      <c r="B67" s="331" t="s">
        <v>372</v>
      </c>
      <c r="C67" s="274">
        <v>1050000</v>
      </c>
      <c r="D67" s="274">
        <v>414715</v>
      </c>
      <c r="E67" s="274">
        <v>414715</v>
      </c>
      <c r="F67" s="262"/>
    </row>
    <row r="68" spans="1:6" s="186" customFormat="1" ht="55.9" customHeight="1">
      <c r="A68" s="363" t="s">
        <v>425</v>
      </c>
      <c r="B68" s="331" t="s">
        <v>372</v>
      </c>
      <c r="C68" s="274">
        <v>278700</v>
      </c>
      <c r="D68" s="274">
        <v>277290</v>
      </c>
      <c r="E68" s="274">
        <v>262170</v>
      </c>
      <c r="F68" s="262"/>
    </row>
    <row r="69" spans="1:6" s="186" customFormat="1" ht="33.6" customHeight="1">
      <c r="A69" s="363" t="s">
        <v>426</v>
      </c>
      <c r="B69" s="283" t="s">
        <v>372</v>
      </c>
      <c r="C69" s="274">
        <v>0</v>
      </c>
      <c r="D69" s="274">
        <v>0</v>
      </c>
      <c r="E69" s="274">
        <v>0</v>
      </c>
      <c r="F69" s="262"/>
    </row>
    <row r="70" spans="1:6" s="186" customFormat="1" ht="66" customHeight="1">
      <c r="A70" s="363" t="s">
        <v>427</v>
      </c>
      <c r="B70" s="283" t="s">
        <v>372</v>
      </c>
      <c r="C70" s="274">
        <v>5502100</v>
      </c>
      <c r="D70" s="274">
        <v>0</v>
      </c>
      <c r="E70" s="274">
        <v>0</v>
      </c>
      <c r="F70" s="262"/>
    </row>
    <row r="71" spans="1:6" s="186" customFormat="1" ht="83.45" customHeight="1">
      <c r="A71" s="363" t="s">
        <v>428</v>
      </c>
      <c r="B71" s="283" t="s">
        <v>372</v>
      </c>
      <c r="C71" s="274">
        <v>893788</v>
      </c>
      <c r="D71" s="274">
        <v>893788</v>
      </c>
      <c r="E71" s="274">
        <v>893788</v>
      </c>
      <c r="F71" s="262"/>
    </row>
    <row r="72" spans="1:6" s="186" customFormat="1" ht="16.149999999999999" customHeight="1">
      <c r="A72" s="363" t="s">
        <v>449</v>
      </c>
      <c r="B72" s="283" t="s">
        <v>372</v>
      </c>
      <c r="C72" s="274">
        <v>545090</v>
      </c>
      <c r="D72" s="274"/>
      <c r="E72" s="274"/>
      <c r="F72" s="262"/>
    </row>
    <row r="73" spans="1:6" s="186" customFormat="1" ht="28.9" customHeight="1">
      <c r="A73" s="363" t="s">
        <v>421</v>
      </c>
      <c r="B73" s="331" t="s">
        <v>372</v>
      </c>
      <c r="C73" s="274">
        <v>301839877.80000001</v>
      </c>
      <c r="D73" s="274">
        <v>323430125.87</v>
      </c>
      <c r="E73" s="274">
        <v>338839877.80000001</v>
      </c>
      <c r="F73" s="258"/>
    </row>
    <row r="74" spans="1:6" s="186" customFormat="1" ht="39.6" customHeight="1">
      <c r="A74" s="353" t="s">
        <v>460</v>
      </c>
      <c r="B74" s="331" t="s">
        <v>372</v>
      </c>
      <c r="C74" s="274">
        <v>546090</v>
      </c>
      <c r="D74" s="274"/>
      <c r="E74" s="274"/>
      <c r="F74" s="258"/>
    </row>
    <row r="75" spans="1:6" s="186" customFormat="1" ht="53.45" customHeight="1">
      <c r="A75" s="353" t="s">
        <v>474</v>
      </c>
      <c r="B75" s="331" t="s">
        <v>372</v>
      </c>
      <c r="C75" s="274">
        <v>1350882.32</v>
      </c>
      <c r="D75" s="274"/>
      <c r="E75" s="274"/>
      <c r="F75" s="258"/>
    </row>
    <row r="76" spans="1:6" s="186" customFormat="1" ht="38.450000000000003" customHeight="1">
      <c r="A76" s="353" t="s">
        <v>482</v>
      </c>
      <c r="B76" s="340" t="s">
        <v>372</v>
      </c>
      <c r="C76" s="274">
        <v>2426561.0499999998</v>
      </c>
      <c r="D76" s="274">
        <v>3822000</v>
      </c>
      <c r="E76" s="274"/>
      <c r="F76" s="258"/>
    </row>
    <row r="77" spans="1:6" s="186" customFormat="1" ht="35.450000000000003" customHeight="1">
      <c r="A77" s="353" t="s">
        <v>483</v>
      </c>
      <c r="B77" s="340" t="s">
        <v>372</v>
      </c>
      <c r="C77" s="274">
        <v>7604662.6699999999</v>
      </c>
      <c r="D77" s="274"/>
      <c r="E77" s="274"/>
      <c r="F77" s="258"/>
    </row>
    <row r="78" spans="1:6" s="186" customFormat="1" ht="53.45" customHeight="1">
      <c r="A78" s="353" t="s">
        <v>484</v>
      </c>
      <c r="B78" s="340" t="s">
        <v>372</v>
      </c>
      <c r="C78" s="274">
        <v>1542661</v>
      </c>
      <c r="D78" s="274"/>
      <c r="E78" s="274"/>
      <c r="F78" s="258"/>
    </row>
    <row r="79" spans="1:6" s="186" customFormat="1" ht="37.15" customHeight="1">
      <c r="A79" s="353" t="s">
        <v>487</v>
      </c>
      <c r="B79" s="340" t="s">
        <v>372</v>
      </c>
      <c r="C79" s="274">
        <v>605297</v>
      </c>
      <c r="D79" s="274"/>
      <c r="E79" s="274"/>
      <c r="F79" s="258"/>
    </row>
    <row r="80" spans="1:6" s="186" customFormat="1" ht="17.45" customHeight="1">
      <c r="A80" s="353" t="s">
        <v>489</v>
      </c>
      <c r="B80" s="342" t="s">
        <v>372</v>
      </c>
      <c r="C80" s="274">
        <v>2500000</v>
      </c>
      <c r="D80" s="274"/>
      <c r="E80" s="274"/>
      <c r="F80" s="258"/>
    </row>
    <row r="81" spans="1:11" s="186" customFormat="1" ht="43.15" customHeight="1">
      <c r="A81" s="353" t="s">
        <v>491</v>
      </c>
      <c r="B81" s="358" t="s">
        <v>372</v>
      </c>
      <c r="C81" s="274">
        <v>96551.78</v>
      </c>
      <c r="D81" s="274"/>
      <c r="E81" s="274"/>
      <c r="F81" s="258"/>
    </row>
    <row r="82" spans="1:11" s="186" customFormat="1" ht="27.6" customHeight="1">
      <c r="A82" s="353" t="s">
        <v>493</v>
      </c>
      <c r="B82" s="359" t="s">
        <v>372</v>
      </c>
      <c r="C82" s="274">
        <v>500500</v>
      </c>
      <c r="D82" s="274"/>
      <c r="E82" s="274"/>
      <c r="F82" s="258"/>
    </row>
    <row r="83" spans="1:11" s="186" customFormat="1" ht="30" customHeight="1">
      <c r="A83" s="353" t="s">
        <v>494</v>
      </c>
      <c r="B83" s="359" t="s">
        <v>372</v>
      </c>
      <c r="C83" s="274">
        <v>4853333</v>
      </c>
      <c r="D83" s="274"/>
      <c r="E83" s="274"/>
      <c r="F83" s="258"/>
    </row>
    <row r="84" spans="1:11" s="292" customFormat="1" ht="28.9" customHeight="1">
      <c r="A84" s="290" t="s">
        <v>76</v>
      </c>
      <c r="B84" s="229" t="s">
        <v>112</v>
      </c>
      <c r="C84" s="270">
        <f t="shared" ref="C84:E84" si="13">SUM(C85:C101)</f>
        <v>883532842.07000005</v>
      </c>
      <c r="D84" s="270">
        <f t="shared" si="13"/>
        <v>854826520.43999994</v>
      </c>
      <c r="E84" s="270">
        <f t="shared" si="13"/>
        <v>861673446.49000001</v>
      </c>
      <c r="F84" s="261"/>
      <c r="G84" s="291"/>
      <c r="I84" s="293"/>
      <c r="J84" s="293"/>
      <c r="K84" s="293"/>
    </row>
    <row r="85" spans="1:11" ht="81.599999999999994" customHeight="1">
      <c r="A85" s="363" t="s">
        <v>440</v>
      </c>
      <c r="B85" s="331" t="s">
        <v>382</v>
      </c>
      <c r="C85" s="274">
        <v>65219627.200000003</v>
      </c>
      <c r="D85" s="274">
        <v>0</v>
      </c>
      <c r="E85" s="274">
        <v>0</v>
      </c>
      <c r="F85" s="262"/>
    </row>
    <row r="86" spans="1:11" ht="69" customHeight="1">
      <c r="A86" s="353" t="s">
        <v>441</v>
      </c>
      <c r="B86" s="283" t="s">
        <v>382</v>
      </c>
      <c r="C86" s="274">
        <v>1331012.8</v>
      </c>
      <c r="D86" s="274">
        <v>0</v>
      </c>
      <c r="E86" s="274">
        <v>0</v>
      </c>
      <c r="F86" s="262"/>
    </row>
    <row r="87" spans="1:11" ht="33.6" customHeight="1">
      <c r="A87" s="363" t="s">
        <v>429</v>
      </c>
      <c r="B87" s="283" t="s">
        <v>382</v>
      </c>
      <c r="C87" s="274">
        <v>435301.86</v>
      </c>
      <c r="D87" s="274">
        <v>455226.77</v>
      </c>
      <c r="E87" s="274">
        <v>471578.41</v>
      </c>
      <c r="F87" s="262"/>
    </row>
    <row r="88" spans="1:11" ht="64.900000000000006" customHeight="1">
      <c r="A88" s="353" t="s">
        <v>413</v>
      </c>
      <c r="B88" s="283" t="s">
        <v>382</v>
      </c>
      <c r="C88" s="274">
        <v>14000</v>
      </c>
      <c r="D88" s="274">
        <v>14000</v>
      </c>
      <c r="E88" s="274">
        <v>14000</v>
      </c>
      <c r="F88" s="262"/>
    </row>
    <row r="89" spans="1:11" ht="48.6" customHeight="1">
      <c r="A89" s="363" t="s">
        <v>420</v>
      </c>
      <c r="B89" s="283" t="s">
        <v>382</v>
      </c>
      <c r="C89" s="274">
        <v>35000</v>
      </c>
      <c r="D89" s="274">
        <v>35000</v>
      </c>
      <c r="E89" s="274">
        <v>35000</v>
      </c>
      <c r="F89" s="262"/>
    </row>
    <row r="90" spans="1:11" ht="84" customHeight="1">
      <c r="A90" s="363" t="s">
        <v>430</v>
      </c>
      <c r="B90" s="283" t="s">
        <v>382</v>
      </c>
      <c r="C90" s="274">
        <v>53141117.159999996</v>
      </c>
      <c r="D90" s="274">
        <v>56830782.090000004</v>
      </c>
      <c r="E90" s="274">
        <v>46395292.390000001</v>
      </c>
      <c r="F90" s="262"/>
    </row>
    <row r="91" spans="1:11" ht="67.150000000000006" customHeight="1">
      <c r="A91" s="363" t="s">
        <v>431</v>
      </c>
      <c r="B91" s="283" t="s">
        <v>382</v>
      </c>
      <c r="C91" s="274">
        <v>4971604.92</v>
      </c>
      <c r="D91" s="274">
        <v>5170475.4000000004</v>
      </c>
      <c r="E91" s="274">
        <v>5377303.2400000002</v>
      </c>
      <c r="F91" s="262"/>
    </row>
    <row r="92" spans="1:11" s="304" customFormat="1" ht="66" customHeight="1">
      <c r="A92" s="363" t="s">
        <v>437</v>
      </c>
      <c r="B92" s="283" t="s">
        <v>382</v>
      </c>
      <c r="C92" s="274">
        <v>3215798</v>
      </c>
      <c r="D92" s="274"/>
      <c r="E92" s="274"/>
      <c r="F92" s="262"/>
      <c r="G92" s="308"/>
    </row>
    <row r="93" spans="1:11" ht="57.6" customHeight="1">
      <c r="A93" s="363" t="s">
        <v>432</v>
      </c>
      <c r="B93" s="283" t="s">
        <v>390</v>
      </c>
      <c r="C93" s="274">
        <v>7235290</v>
      </c>
      <c r="D93" s="274">
        <v>8653080</v>
      </c>
      <c r="E93" s="274">
        <v>9990560</v>
      </c>
      <c r="F93" s="262"/>
    </row>
    <row r="94" spans="1:11" ht="90" customHeight="1">
      <c r="A94" s="363" t="s">
        <v>433</v>
      </c>
      <c r="B94" s="283" t="s">
        <v>392</v>
      </c>
      <c r="C94" s="274">
        <v>0</v>
      </c>
      <c r="D94" s="274">
        <v>8665575.3499999996</v>
      </c>
      <c r="E94" s="274">
        <v>8698508.8599999994</v>
      </c>
      <c r="F94" s="262"/>
    </row>
    <row r="95" spans="1:11" ht="44.45" customHeight="1">
      <c r="A95" s="353" t="s">
        <v>423</v>
      </c>
      <c r="B95" s="283" t="s">
        <v>394</v>
      </c>
      <c r="C95" s="274">
        <v>2523257.5499999998</v>
      </c>
      <c r="D95" s="274">
        <v>2638640.5499999998</v>
      </c>
      <c r="E95" s="274">
        <v>2732975.8</v>
      </c>
      <c r="F95" s="262"/>
    </row>
    <row r="96" spans="1:11" ht="46.15" customHeight="1">
      <c r="A96" s="353" t="s">
        <v>422</v>
      </c>
      <c r="B96" s="283" t="s">
        <v>396</v>
      </c>
      <c r="C96" s="274">
        <v>1410.58</v>
      </c>
      <c r="D96" s="274">
        <v>1483.42</v>
      </c>
      <c r="E96" s="274">
        <v>1323.3</v>
      </c>
      <c r="F96" s="262"/>
    </row>
    <row r="97" spans="1:7" ht="54.6" customHeight="1">
      <c r="A97" s="353" t="s">
        <v>434</v>
      </c>
      <c r="B97" s="283" t="s">
        <v>398</v>
      </c>
      <c r="C97" s="274">
        <v>30405510</v>
      </c>
      <c r="D97" s="274">
        <v>30783990</v>
      </c>
      <c r="E97" s="274">
        <v>30783990</v>
      </c>
      <c r="F97" s="262"/>
    </row>
    <row r="98" spans="1:7" ht="31.15" customHeight="1">
      <c r="A98" s="363" t="s">
        <v>424</v>
      </c>
      <c r="B98" s="283" t="s">
        <v>400</v>
      </c>
      <c r="C98" s="274">
        <v>8375735.4199999999</v>
      </c>
      <c r="D98" s="274">
        <v>8754308.7100000009</v>
      </c>
      <c r="E98" s="274">
        <v>9064989.8599999994</v>
      </c>
      <c r="F98" s="262"/>
    </row>
    <row r="99" spans="1:7" ht="28.15" customHeight="1">
      <c r="A99" s="353" t="s">
        <v>435</v>
      </c>
      <c r="B99" s="283" t="s">
        <v>402</v>
      </c>
      <c r="C99" s="274">
        <v>693763300</v>
      </c>
      <c r="D99" s="274">
        <v>715126400</v>
      </c>
      <c r="E99" s="274">
        <v>730443300</v>
      </c>
      <c r="F99" s="262"/>
    </row>
    <row r="100" spans="1:7" ht="69.599999999999994" customHeight="1">
      <c r="A100" s="353" t="s">
        <v>436</v>
      </c>
      <c r="B100" s="283" t="s">
        <v>402</v>
      </c>
      <c r="C100" s="274">
        <v>8232296.5800000001</v>
      </c>
      <c r="D100" s="274">
        <v>17697558.149999999</v>
      </c>
      <c r="E100" s="274">
        <v>17664624.629999999</v>
      </c>
      <c r="F100" s="262"/>
    </row>
    <row r="101" spans="1:7" ht="54.6" customHeight="1">
      <c r="A101" s="363" t="s">
        <v>472</v>
      </c>
      <c r="B101" s="283" t="s">
        <v>402</v>
      </c>
      <c r="C101" s="274">
        <v>4632580</v>
      </c>
      <c r="D101" s="274"/>
      <c r="E101" s="274"/>
      <c r="F101" s="262"/>
    </row>
    <row r="102" spans="1:7" s="292" customFormat="1" ht="18.600000000000001" customHeight="1">
      <c r="A102" s="290" t="s">
        <v>54</v>
      </c>
      <c r="B102" s="229" t="s">
        <v>130</v>
      </c>
      <c r="C102" s="270">
        <f>SUM(C103:C115)</f>
        <v>163475388.25</v>
      </c>
      <c r="D102" s="270">
        <f t="shared" ref="D102:E102" si="14">SUM(D103:D115)</f>
        <v>1555240.61</v>
      </c>
      <c r="E102" s="270">
        <f t="shared" si="14"/>
        <v>714570.01</v>
      </c>
      <c r="F102" s="261"/>
      <c r="G102" s="291"/>
    </row>
    <row r="103" spans="1:7" ht="96.6" customHeight="1">
      <c r="A103" s="353" t="s">
        <v>418</v>
      </c>
      <c r="B103" s="283" t="s">
        <v>406</v>
      </c>
      <c r="C103" s="274">
        <v>21481.599999999999</v>
      </c>
      <c r="D103" s="274">
        <v>0</v>
      </c>
      <c r="E103" s="274">
        <v>0</v>
      </c>
      <c r="F103" s="262"/>
    </row>
    <row r="104" spans="1:7" ht="41.45" customHeight="1">
      <c r="A104" s="353" t="s">
        <v>414</v>
      </c>
      <c r="B104" s="283" t="s">
        <v>406</v>
      </c>
      <c r="C104" s="274">
        <v>1773814.97</v>
      </c>
      <c r="D104" s="274">
        <v>1555240.61</v>
      </c>
      <c r="E104" s="274">
        <v>714570.01</v>
      </c>
      <c r="F104" s="262"/>
    </row>
    <row r="105" spans="1:7" ht="40.9" customHeight="1">
      <c r="A105" s="353" t="s">
        <v>438</v>
      </c>
      <c r="B105" s="283" t="s">
        <v>406</v>
      </c>
      <c r="C105" s="274">
        <v>73120000</v>
      </c>
      <c r="D105" s="274">
        <v>0</v>
      </c>
      <c r="E105" s="274">
        <v>0</v>
      </c>
      <c r="F105" s="262"/>
    </row>
    <row r="106" spans="1:7" ht="28.15" customHeight="1">
      <c r="A106" s="353" t="s">
        <v>451</v>
      </c>
      <c r="B106" s="283" t="s">
        <v>406</v>
      </c>
      <c r="C106" s="274">
        <v>36390116.210000001</v>
      </c>
      <c r="D106" s="274">
        <v>0</v>
      </c>
      <c r="E106" s="274">
        <v>0</v>
      </c>
      <c r="F106" s="262"/>
    </row>
    <row r="107" spans="1:7" ht="28.9" customHeight="1">
      <c r="A107" s="353" t="s">
        <v>461</v>
      </c>
      <c r="B107" s="283" t="s">
        <v>406</v>
      </c>
      <c r="C107" s="274">
        <v>1106622.68</v>
      </c>
      <c r="D107" s="274"/>
      <c r="E107" s="274"/>
      <c r="F107" s="262"/>
    </row>
    <row r="108" spans="1:7" ht="30" customHeight="1">
      <c r="A108" s="353" t="s">
        <v>452</v>
      </c>
      <c r="B108" s="283" t="s">
        <v>406</v>
      </c>
      <c r="C108" s="274">
        <v>30887111.109999999</v>
      </c>
      <c r="D108" s="274"/>
      <c r="E108" s="274"/>
      <c r="F108" s="262"/>
    </row>
    <row r="109" spans="1:7" ht="42.6" customHeight="1">
      <c r="A109" s="353" t="s">
        <v>450</v>
      </c>
      <c r="B109" s="283" t="s">
        <v>406</v>
      </c>
      <c r="C109" s="274">
        <v>587611</v>
      </c>
      <c r="D109" s="274"/>
      <c r="E109" s="274"/>
      <c r="F109" s="262"/>
    </row>
    <row r="110" spans="1:7" ht="40.15" customHeight="1">
      <c r="A110" s="353" t="s">
        <v>462</v>
      </c>
      <c r="B110" s="283" t="s">
        <v>406</v>
      </c>
      <c r="C110" s="274">
        <v>700000</v>
      </c>
      <c r="D110" s="274"/>
      <c r="E110" s="274"/>
      <c r="F110" s="262"/>
    </row>
    <row r="111" spans="1:7" ht="79.900000000000006" customHeight="1">
      <c r="A111" s="353" t="s">
        <v>463</v>
      </c>
      <c r="B111" s="283" t="s">
        <v>406</v>
      </c>
      <c r="C111" s="274">
        <v>6000000</v>
      </c>
      <c r="D111" s="274"/>
      <c r="E111" s="274"/>
      <c r="F111" s="262"/>
    </row>
    <row r="112" spans="1:7" ht="28.15" customHeight="1">
      <c r="A112" s="353" t="s">
        <v>475</v>
      </c>
      <c r="B112" s="283" t="s">
        <v>406</v>
      </c>
      <c r="C112" s="274">
        <v>3437500</v>
      </c>
      <c r="D112" s="274"/>
      <c r="E112" s="274"/>
      <c r="F112" s="262"/>
    </row>
    <row r="113" spans="1:11" ht="28.15" customHeight="1">
      <c r="A113" s="353" t="s">
        <v>479</v>
      </c>
      <c r="B113" s="283" t="s">
        <v>406</v>
      </c>
      <c r="C113" s="274">
        <v>6000000</v>
      </c>
      <c r="D113" s="274"/>
      <c r="E113" s="274"/>
      <c r="F113" s="262"/>
    </row>
    <row r="114" spans="1:11" ht="43.9" customHeight="1">
      <c r="A114" s="353" t="s">
        <v>470</v>
      </c>
      <c r="B114" s="283" t="s">
        <v>406</v>
      </c>
      <c r="C114" s="274">
        <v>3321630.68</v>
      </c>
      <c r="D114" s="274"/>
      <c r="E114" s="274"/>
      <c r="F114" s="262"/>
    </row>
    <row r="115" spans="1:11" ht="43.9" customHeight="1">
      <c r="A115" s="353" t="s">
        <v>496</v>
      </c>
      <c r="B115" s="283" t="s">
        <v>406</v>
      </c>
      <c r="C115" s="274">
        <v>129500</v>
      </c>
      <c r="D115" s="274"/>
      <c r="E115" s="274"/>
      <c r="F115" s="262"/>
    </row>
    <row r="116" spans="1:11" s="292" customFormat="1">
      <c r="A116" s="294" t="s">
        <v>256</v>
      </c>
      <c r="B116" s="229" t="s">
        <v>257</v>
      </c>
      <c r="C116" s="270">
        <f>C117</f>
        <v>8833099.3100000005</v>
      </c>
      <c r="D116" s="270">
        <f t="shared" ref="D116:E116" si="15">D117</f>
        <v>0</v>
      </c>
      <c r="E116" s="270">
        <f t="shared" si="15"/>
        <v>0</v>
      </c>
      <c r="F116" s="261"/>
      <c r="G116" s="291"/>
    </row>
    <row r="117" spans="1:11" ht="24" customHeight="1">
      <c r="A117" s="275" t="s">
        <v>442</v>
      </c>
      <c r="B117" s="283" t="s">
        <v>443</v>
      </c>
      <c r="C117" s="274">
        <v>8833099.3100000005</v>
      </c>
      <c r="D117" s="274">
        <v>0</v>
      </c>
      <c r="E117" s="274">
        <v>0</v>
      </c>
      <c r="F117" s="258"/>
    </row>
    <row r="118" spans="1:11" ht="10.9" customHeight="1">
      <c r="A118" s="285"/>
      <c r="B118" s="283"/>
      <c r="C118" s="288"/>
      <c r="D118" s="288"/>
      <c r="E118" s="288"/>
      <c r="F118" s="266"/>
    </row>
    <row r="119" spans="1:11" ht="15" customHeight="1">
      <c r="A119" s="228" t="s">
        <v>66</v>
      </c>
      <c r="B119" s="229"/>
      <c r="C119" s="296">
        <f t="shared" ref="C119:E119" si="16">C22+C50</f>
        <v>1994377337.76</v>
      </c>
      <c r="D119" s="296">
        <f t="shared" si="16"/>
        <v>1734532900.9799998</v>
      </c>
      <c r="E119" s="296">
        <f t="shared" si="16"/>
        <v>1730937751.1800001</v>
      </c>
      <c r="F119" s="267"/>
      <c r="I119" s="255"/>
      <c r="J119" s="255"/>
      <c r="K119" s="255"/>
    </row>
    <row r="120" spans="1:11" s="306" customFormat="1">
      <c r="B120" s="305"/>
      <c r="C120" s="298"/>
      <c r="D120" s="298"/>
      <c r="E120" s="298"/>
      <c r="G120" s="227"/>
    </row>
    <row r="121" spans="1:11" s="298" customFormat="1">
      <c r="B121" s="299"/>
      <c r="C121" s="336"/>
      <c r="D121" s="297"/>
      <c r="E121" s="297"/>
      <c r="F121" s="297"/>
      <c r="G121" s="300"/>
      <c r="J121" s="297"/>
      <c r="K121" s="297"/>
    </row>
    <row r="122" spans="1:11" s="298" customFormat="1">
      <c r="B122" s="299"/>
      <c r="D122" s="297" t="e">
        <f>#REF!+#REF!</f>
        <v>#REF!</v>
      </c>
      <c r="E122" s="297" t="e">
        <f>#REF!+#REF!</f>
        <v>#REF!</v>
      </c>
      <c r="G122" s="300"/>
    </row>
    <row r="123" spans="1:11" s="298" customFormat="1">
      <c r="B123" s="299"/>
      <c r="G123" s="300"/>
    </row>
  </sheetData>
  <mergeCells count="18">
    <mergeCell ref="C16:E16"/>
    <mergeCell ref="A17:E17"/>
    <mergeCell ref="A19:A20"/>
    <mergeCell ref="B19:B20"/>
    <mergeCell ref="C19:E19"/>
    <mergeCell ref="C7:E7"/>
    <mergeCell ref="C13:E13"/>
    <mergeCell ref="C14:E14"/>
    <mergeCell ref="C15:E15"/>
    <mergeCell ref="C9:E9"/>
    <mergeCell ref="C10:E10"/>
    <mergeCell ref="C12:E12"/>
    <mergeCell ref="C11:E11"/>
    <mergeCell ref="C1:E1"/>
    <mergeCell ref="C2:E2"/>
    <mergeCell ref="C3:E3"/>
    <mergeCell ref="C5:E5"/>
    <mergeCell ref="C6:E6"/>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для руководства</vt:lpstr>
      <vt:lpstr>доходы по федер бюдж</vt:lpstr>
      <vt:lpstr>Доходы на 2023 г.</vt:lpstr>
      <vt:lpstr>ПЗ</vt:lpstr>
      <vt:lpstr>Приложение</vt:lpstr>
      <vt:lpstr>СД</vt:lpstr>
      <vt:lpstr>Лист4</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2023-06-26T07:07:03Z</cp:lastPrinted>
  <dcterms:created xsi:type="dcterms:W3CDTF">2004-09-13T07:20:24Z</dcterms:created>
  <dcterms:modified xsi:type="dcterms:W3CDTF">2023-06-26T07:07:07Z</dcterms:modified>
</cp:coreProperties>
</file>