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FPS-SVE\_Work-Fu2\Оперативные отчеты 2023\Уточнение бюджета 2023\19.05\"/>
    </mc:Choice>
  </mc:AlternateContent>
  <bookViews>
    <workbookView xWindow="14892" yWindow="-12" windowWidth="13956" windowHeight="12216" firstSheet="2" activeTab="3"/>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sheetId="14" r:id="rId5"/>
    <sheet name="СД" sheetId="15" r:id="rId6"/>
    <sheet name="Лист4" sheetId="13" r:id="rId7"/>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Приложение!$11:$12</definedName>
    <definedName name="_xlnm.Print_Titles" localSheetId="5">СД!$15:$16</definedName>
    <definedName name="_xlnm.Print_Area" localSheetId="0">'для руководства'!$A$1:$K$193</definedName>
    <definedName name="_xlnm.Print_Area" localSheetId="1">'доходы по федер бюдж'!$A$1:$K$193</definedName>
    <definedName name="_xlnm.Print_Area" localSheetId="4">Приложение!$A$4:$Q$108</definedName>
  </definedNames>
  <calcPr calcId="162913"/>
</workbook>
</file>

<file path=xl/calcChain.xml><?xml version="1.0" encoding="utf-8"?>
<calcChain xmlns="http://schemas.openxmlformats.org/spreadsheetml/2006/main">
  <c r="I106" i="14" l="1"/>
  <c r="I100" i="12"/>
  <c r="C50" i="15" l="1"/>
  <c r="H46" i="14"/>
  <c r="I46" i="14"/>
  <c r="G46" i="14"/>
  <c r="I73" i="14"/>
  <c r="I40" i="12"/>
  <c r="H40" i="12"/>
  <c r="G40" i="12"/>
  <c r="I67" i="12"/>
  <c r="M46" i="14" l="1"/>
  <c r="I72" i="14"/>
  <c r="I66" i="12"/>
  <c r="D50" i="15" l="1"/>
  <c r="E50" i="15"/>
  <c r="D78" i="15"/>
  <c r="E78" i="15"/>
  <c r="M40" i="12" l="1"/>
  <c r="I71" i="14"/>
  <c r="I65" i="12"/>
  <c r="I70" i="14"/>
  <c r="N66" i="14"/>
  <c r="N67" i="14"/>
  <c r="N68" i="14"/>
  <c r="N69" i="14"/>
  <c r="I68" i="14"/>
  <c r="I69" i="14"/>
  <c r="M92" i="14"/>
  <c r="M74" i="14"/>
  <c r="M44" i="14"/>
  <c r="N37" i="14"/>
  <c r="M37" i="14"/>
  <c r="N35" i="14"/>
  <c r="M35" i="14"/>
  <c r="N31" i="14"/>
  <c r="M31" i="14"/>
  <c r="N27" i="14"/>
  <c r="M27" i="14"/>
  <c r="N23" i="14"/>
  <c r="M23" i="14"/>
  <c r="N19" i="14"/>
  <c r="M19" i="14"/>
  <c r="N17" i="14"/>
  <c r="M17" i="14"/>
  <c r="N15" i="14"/>
  <c r="M15" i="14"/>
  <c r="N14" i="14"/>
  <c r="M14" i="14"/>
  <c r="I64" i="12"/>
  <c r="M43" i="14" l="1"/>
  <c r="M42" i="14" s="1"/>
  <c r="M108" i="14" s="1"/>
  <c r="N61" i="12" l="1"/>
  <c r="N62" i="12"/>
  <c r="N63" i="12"/>
  <c r="N60" i="12"/>
  <c r="M86" i="12"/>
  <c r="M68" i="12"/>
  <c r="M38" i="12"/>
  <c r="N31" i="12"/>
  <c r="M31" i="12"/>
  <c r="N29" i="12"/>
  <c r="M29" i="12"/>
  <c r="N25" i="12"/>
  <c r="M25" i="12"/>
  <c r="N21" i="12"/>
  <c r="M21" i="12"/>
  <c r="N17" i="12"/>
  <c r="M17" i="12"/>
  <c r="N13" i="12"/>
  <c r="M13" i="12"/>
  <c r="N11" i="12"/>
  <c r="N8" i="12" s="1"/>
  <c r="M11" i="12"/>
  <c r="N9" i="12"/>
  <c r="M9" i="12"/>
  <c r="M8" i="12"/>
  <c r="G62" i="12"/>
  <c r="I62" i="12" s="1"/>
  <c r="G63" i="12"/>
  <c r="I63" i="12" s="1"/>
  <c r="I49" i="14"/>
  <c r="I43" i="12"/>
  <c r="R92" i="14"/>
  <c r="R74" i="14"/>
  <c r="R46" i="14"/>
  <c r="R44" i="14"/>
  <c r="R43" i="14" s="1"/>
  <c r="R42" i="14" s="1"/>
  <c r="S37" i="14"/>
  <c r="R37" i="14"/>
  <c r="S35" i="14"/>
  <c r="R35" i="14"/>
  <c r="S31" i="14"/>
  <c r="R31" i="14"/>
  <c r="S27" i="14"/>
  <c r="R27" i="14"/>
  <c r="S23" i="14"/>
  <c r="R23" i="14"/>
  <c r="S19" i="14"/>
  <c r="R19" i="14"/>
  <c r="S17" i="14"/>
  <c r="R17" i="14"/>
  <c r="S15" i="14"/>
  <c r="R15" i="14"/>
  <c r="R86" i="12"/>
  <c r="R68" i="12"/>
  <c r="R40" i="12"/>
  <c r="R38" i="12"/>
  <c r="S31" i="12"/>
  <c r="R31" i="12"/>
  <c r="S29" i="12"/>
  <c r="R29" i="12"/>
  <c r="S25" i="12"/>
  <c r="R25" i="12"/>
  <c r="S21" i="12"/>
  <c r="R21" i="12"/>
  <c r="S17" i="12"/>
  <c r="R17" i="12"/>
  <c r="S13" i="12"/>
  <c r="R13" i="12"/>
  <c r="S11" i="12"/>
  <c r="R11" i="12"/>
  <c r="S9" i="12"/>
  <c r="R9" i="12"/>
  <c r="R8" i="12" s="1"/>
  <c r="S8" i="12"/>
  <c r="I94" i="12"/>
  <c r="H86" i="12"/>
  <c r="H68" i="12"/>
  <c r="H38" i="12"/>
  <c r="I31" i="12"/>
  <c r="H31" i="12"/>
  <c r="I29" i="12"/>
  <c r="H29" i="12"/>
  <c r="I25" i="12"/>
  <c r="H25" i="12"/>
  <c r="I21" i="12"/>
  <c r="H21" i="12"/>
  <c r="I17" i="12"/>
  <c r="H17" i="12"/>
  <c r="I13" i="12"/>
  <c r="H13" i="12"/>
  <c r="I11" i="12"/>
  <c r="H11" i="12"/>
  <c r="H8" i="12" s="1"/>
  <c r="I9" i="12"/>
  <c r="I8" i="12" s="1"/>
  <c r="H9" i="12"/>
  <c r="H92" i="14"/>
  <c r="H74" i="14"/>
  <c r="H44" i="14"/>
  <c r="I37" i="14"/>
  <c r="H37" i="14"/>
  <c r="I35" i="14"/>
  <c r="H35" i="14"/>
  <c r="I31" i="14"/>
  <c r="H31" i="14"/>
  <c r="I27" i="14"/>
  <c r="H27" i="14"/>
  <c r="I23" i="14"/>
  <c r="H23" i="14"/>
  <c r="I19" i="14"/>
  <c r="H19" i="14"/>
  <c r="I17" i="14"/>
  <c r="H17" i="14"/>
  <c r="I15" i="14"/>
  <c r="H15" i="14"/>
  <c r="G103" i="14"/>
  <c r="I103" i="14" s="1"/>
  <c r="G97" i="12"/>
  <c r="I97" i="12" s="1"/>
  <c r="D109" i="15"/>
  <c r="E109" i="15"/>
  <c r="D21" i="15"/>
  <c r="D19" i="15"/>
  <c r="C109" i="15"/>
  <c r="E96" i="15"/>
  <c r="C96" i="15"/>
  <c r="D96" i="15"/>
  <c r="E48" i="15"/>
  <c r="D48" i="15"/>
  <c r="C48" i="15"/>
  <c r="E41" i="15"/>
  <c r="D41" i="15"/>
  <c r="C41" i="15"/>
  <c r="E39" i="15"/>
  <c r="D39" i="15"/>
  <c r="C39" i="15"/>
  <c r="E35" i="15"/>
  <c r="D35" i="15"/>
  <c r="C35" i="15"/>
  <c r="E31" i="15"/>
  <c r="D31" i="15"/>
  <c r="C31" i="15"/>
  <c r="E27" i="15"/>
  <c r="D27" i="15"/>
  <c r="C27" i="15"/>
  <c r="E23" i="15"/>
  <c r="D23" i="15"/>
  <c r="C23" i="15"/>
  <c r="E21" i="15"/>
  <c r="C21" i="15"/>
  <c r="E19" i="15"/>
  <c r="C19" i="15"/>
  <c r="G102" i="14"/>
  <c r="I102" i="14" s="1"/>
  <c r="G96" i="12"/>
  <c r="I96" i="12" s="1"/>
  <c r="F92" i="14"/>
  <c r="F74" i="14"/>
  <c r="F46" i="14"/>
  <c r="G67" i="14"/>
  <c r="I67" i="14" s="1"/>
  <c r="G91" i="14"/>
  <c r="I91" i="14" s="1"/>
  <c r="G104" i="14"/>
  <c r="I104" i="14" s="1"/>
  <c r="F86" i="12"/>
  <c r="F68" i="12"/>
  <c r="F40" i="12"/>
  <c r="G61" i="12"/>
  <c r="I61" i="12" s="1"/>
  <c r="G85" i="12"/>
  <c r="I85" i="12" s="1"/>
  <c r="G98" i="12"/>
  <c r="I98" i="12" s="1"/>
  <c r="G100" i="14"/>
  <c r="I100" i="14" s="1"/>
  <c r="G101" i="14"/>
  <c r="I101" i="14" s="1"/>
  <c r="G97" i="14"/>
  <c r="I97" i="14" s="1"/>
  <c r="G66" i="14"/>
  <c r="I66" i="14" s="1"/>
  <c r="G54" i="14"/>
  <c r="I54" i="14" s="1"/>
  <c r="G55" i="14"/>
  <c r="I55" i="14" s="1"/>
  <c r="G51" i="14"/>
  <c r="I51" i="14" s="1"/>
  <c r="G52" i="14"/>
  <c r="I52" i="14" s="1"/>
  <c r="F44" i="14"/>
  <c r="G37" i="14"/>
  <c r="F37" i="14"/>
  <c r="G35" i="14"/>
  <c r="F35" i="14"/>
  <c r="G31" i="14"/>
  <c r="F31" i="14"/>
  <c r="G27" i="14"/>
  <c r="F27" i="14"/>
  <c r="G23" i="14"/>
  <c r="F23" i="14"/>
  <c r="G19" i="14"/>
  <c r="F19" i="14"/>
  <c r="G17" i="14"/>
  <c r="F17" i="14"/>
  <c r="G15" i="14"/>
  <c r="F15" i="14"/>
  <c r="G94" i="12"/>
  <c r="G95" i="12"/>
  <c r="I95" i="12" s="1"/>
  <c r="Q99" i="12"/>
  <c r="S99" i="12" s="1"/>
  <c r="G91" i="12"/>
  <c r="I91" i="12" s="1"/>
  <c r="G60" i="12"/>
  <c r="I60" i="12" s="1"/>
  <c r="G48" i="12"/>
  <c r="I48" i="12" s="1"/>
  <c r="G49" i="12"/>
  <c r="I49" i="12" s="1"/>
  <c r="G45" i="12"/>
  <c r="I45" i="12" s="1"/>
  <c r="G46" i="12"/>
  <c r="I46" i="12" s="1"/>
  <c r="H14" i="14" l="1"/>
  <c r="S14" i="14"/>
  <c r="I14" i="14"/>
  <c r="F14" i="14"/>
  <c r="G14" i="14"/>
  <c r="R14" i="14"/>
  <c r="R108" i="14" s="1"/>
  <c r="E18" i="15"/>
  <c r="M37" i="12"/>
  <c r="M36" i="12" s="1"/>
  <c r="M102" i="12" s="1"/>
  <c r="R37" i="12"/>
  <c r="R36" i="12" s="1"/>
  <c r="R102" i="12" s="1"/>
  <c r="H37" i="12"/>
  <c r="H36" i="12" s="1"/>
  <c r="H102" i="12" s="1"/>
  <c r="H43" i="14"/>
  <c r="H42" i="14" s="1"/>
  <c r="H108" i="14" s="1"/>
  <c r="D47" i="15"/>
  <c r="D46" i="15" s="1"/>
  <c r="E47" i="15"/>
  <c r="E46" i="15" s="1"/>
  <c r="D18" i="15"/>
  <c r="C18" i="15"/>
  <c r="D115" i="15"/>
  <c r="E115" i="15"/>
  <c r="C78" i="15"/>
  <c r="F43" i="14"/>
  <c r="F42" i="14" s="1"/>
  <c r="F108" i="14" s="1"/>
  <c r="F38" i="12"/>
  <c r="G31" i="12"/>
  <c r="F31" i="12"/>
  <c r="G29" i="12"/>
  <c r="F29" i="12"/>
  <c r="G25" i="12"/>
  <c r="F25" i="12"/>
  <c r="G21" i="12"/>
  <c r="F21" i="12"/>
  <c r="G17" i="12"/>
  <c r="F17" i="12"/>
  <c r="G13" i="12"/>
  <c r="F13" i="12"/>
  <c r="F8" i="12" s="1"/>
  <c r="G11" i="12"/>
  <c r="F11" i="12"/>
  <c r="G9" i="12"/>
  <c r="G8" i="12" s="1"/>
  <c r="F9" i="12"/>
  <c r="E82" i="14"/>
  <c r="G82" i="14" s="1"/>
  <c r="I82" i="14" s="1"/>
  <c r="E76" i="12"/>
  <c r="G76" i="12" s="1"/>
  <c r="I76" i="12" s="1"/>
  <c r="L53" i="14"/>
  <c r="N53" i="14" s="1"/>
  <c r="E53" i="14"/>
  <c r="G53" i="14" s="1"/>
  <c r="I53" i="14" s="1"/>
  <c r="L47" i="12"/>
  <c r="N47" i="12" s="1"/>
  <c r="E47" i="12"/>
  <c r="G47" i="12" s="1"/>
  <c r="I47" i="12" s="1"/>
  <c r="E98" i="14"/>
  <c r="G98" i="14" s="1"/>
  <c r="I98" i="14" s="1"/>
  <c r="E99" i="14"/>
  <c r="G99" i="14" s="1"/>
  <c r="I99" i="14" s="1"/>
  <c r="E92" i="12"/>
  <c r="G92" i="12" s="1"/>
  <c r="I92" i="12" s="1"/>
  <c r="D92" i="14"/>
  <c r="C92" i="14"/>
  <c r="D86" i="12"/>
  <c r="C86" i="12"/>
  <c r="E64" i="14"/>
  <c r="G64" i="14" s="1"/>
  <c r="I64" i="14" s="1"/>
  <c r="Q57" i="14"/>
  <c r="S57" i="14" s="1"/>
  <c r="L57" i="14"/>
  <c r="N57" i="14" s="1"/>
  <c r="E57" i="14"/>
  <c r="G57" i="14" s="1"/>
  <c r="I57" i="14" s="1"/>
  <c r="Q51" i="12"/>
  <c r="S51" i="12" s="1"/>
  <c r="L51" i="12"/>
  <c r="N51" i="12" s="1"/>
  <c r="E51" i="12"/>
  <c r="G51" i="12" s="1"/>
  <c r="I51" i="12" s="1"/>
  <c r="E58" i="12"/>
  <c r="G58" i="12" s="1"/>
  <c r="I58" i="12" s="1"/>
  <c r="J92" i="14"/>
  <c r="K92" i="14"/>
  <c r="O92" i="14"/>
  <c r="P92" i="14"/>
  <c r="E83" i="12"/>
  <c r="G83" i="12" s="1"/>
  <c r="I83" i="12" s="1"/>
  <c r="J86" i="12"/>
  <c r="K86" i="12"/>
  <c r="O86" i="12"/>
  <c r="P86" i="12"/>
  <c r="E93" i="12"/>
  <c r="G93" i="12" s="1"/>
  <c r="I93" i="12" s="1"/>
  <c r="D74" i="14"/>
  <c r="C74" i="14"/>
  <c r="D68" i="12"/>
  <c r="C68" i="12"/>
  <c r="D112" i="15" l="1"/>
  <c r="E112" i="15"/>
  <c r="C47" i="15"/>
  <c r="C46" i="15" s="1"/>
  <c r="C112" i="15" s="1"/>
  <c r="F37" i="12"/>
  <c r="F36" i="12" s="1"/>
  <c r="F102" i="12" s="1"/>
  <c r="J106" i="14"/>
  <c r="L106" i="14" s="1"/>
  <c r="N106" i="14" s="1"/>
  <c r="E106" i="14"/>
  <c r="G106" i="14" s="1"/>
  <c r="Q105" i="14"/>
  <c r="S105" i="14" s="1"/>
  <c r="Q96" i="14"/>
  <c r="S96" i="14" s="1"/>
  <c r="L96" i="14"/>
  <c r="N96" i="14" s="1"/>
  <c r="E96" i="14"/>
  <c r="G96" i="14" s="1"/>
  <c r="I96" i="14" s="1"/>
  <c r="Q95" i="14"/>
  <c r="S95" i="14" s="1"/>
  <c r="L95" i="14"/>
  <c r="N95" i="14" s="1"/>
  <c r="E95" i="14"/>
  <c r="G95" i="14" s="1"/>
  <c r="I95" i="14" s="1"/>
  <c r="Q94" i="14"/>
  <c r="S94" i="14" s="1"/>
  <c r="L94" i="14"/>
  <c r="N94" i="14" s="1"/>
  <c r="E94" i="14"/>
  <c r="G94" i="14" s="1"/>
  <c r="I94" i="14" s="1"/>
  <c r="Q93" i="14"/>
  <c r="S93" i="14" s="1"/>
  <c r="L93" i="14"/>
  <c r="N93" i="14" s="1"/>
  <c r="E93" i="14"/>
  <c r="Q90" i="14"/>
  <c r="S90" i="14" s="1"/>
  <c r="L90" i="14"/>
  <c r="N90" i="14" s="1"/>
  <c r="E90" i="14"/>
  <c r="G90" i="14" s="1"/>
  <c r="I90" i="14" s="1"/>
  <c r="Q89" i="14"/>
  <c r="S89" i="14" s="1"/>
  <c r="L89" i="14"/>
  <c r="N89" i="14" s="1"/>
  <c r="E89" i="14"/>
  <c r="G89" i="14" s="1"/>
  <c r="I89" i="14" s="1"/>
  <c r="Q88" i="14"/>
  <c r="S88" i="14" s="1"/>
  <c r="L88" i="14"/>
  <c r="N88" i="14" s="1"/>
  <c r="E88" i="14"/>
  <c r="G88" i="14" s="1"/>
  <c r="I88" i="14" s="1"/>
  <c r="Q87" i="14"/>
  <c r="S87" i="14" s="1"/>
  <c r="L87" i="14"/>
  <c r="N87" i="14" s="1"/>
  <c r="E87" i="14"/>
  <c r="G87" i="14" s="1"/>
  <c r="I87" i="14" s="1"/>
  <c r="Q86" i="14"/>
  <c r="S86" i="14" s="1"/>
  <c r="L86" i="14"/>
  <c r="N86" i="14" s="1"/>
  <c r="E86" i="14"/>
  <c r="G86" i="14" s="1"/>
  <c r="I86" i="14" s="1"/>
  <c r="Q85" i="14"/>
  <c r="S85" i="14" s="1"/>
  <c r="L85" i="14"/>
  <c r="N85" i="14" s="1"/>
  <c r="E85" i="14"/>
  <c r="G85" i="14" s="1"/>
  <c r="I85" i="14" s="1"/>
  <c r="Q84" i="14"/>
  <c r="S84" i="14" s="1"/>
  <c r="L84" i="14"/>
  <c r="N84" i="14" s="1"/>
  <c r="E84" i="14"/>
  <c r="G84" i="14" s="1"/>
  <c r="I84" i="14" s="1"/>
  <c r="Q83" i="14"/>
  <c r="S83" i="14" s="1"/>
  <c r="L83" i="14"/>
  <c r="N83" i="14" s="1"/>
  <c r="E83" i="14"/>
  <c r="G83" i="14" s="1"/>
  <c r="I83" i="14" s="1"/>
  <c r="Q81" i="14"/>
  <c r="S81" i="14" s="1"/>
  <c r="L81" i="14"/>
  <c r="N81" i="14" s="1"/>
  <c r="E81" i="14"/>
  <c r="G81" i="14" s="1"/>
  <c r="I81" i="14" s="1"/>
  <c r="Q80" i="14"/>
  <c r="S80" i="14" s="1"/>
  <c r="L80" i="14"/>
  <c r="N80" i="14" s="1"/>
  <c r="E80" i="14"/>
  <c r="G80" i="14" s="1"/>
  <c r="I80" i="14" s="1"/>
  <c r="Q79" i="14"/>
  <c r="S79" i="14" s="1"/>
  <c r="L79" i="14"/>
  <c r="N79" i="14" s="1"/>
  <c r="E79" i="14"/>
  <c r="G79" i="14" s="1"/>
  <c r="I79" i="14" s="1"/>
  <c r="Q78" i="14"/>
  <c r="S78" i="14" s="1"/>
  <c r="L78" i="14"/>
  <c r="N78" i="14" s="1"/>
  <c r="E78" i="14"/>
  <c r="G78" i="14" s="1"/>
  <c r="I78" i="14" s="1"/>
  <c r="Q77" i="14"/>
  <c r="S77" i="14" s="1"/>
  <c r="L77" i="14"/>
  <c r="N77" i="14" s="1"/>
  <c r="E77" i="14"/>
  <c r="G77" i="14" s="1"/>
  <c r="I77" i="14" s="1"/>
  <c r="Q76" i="14"/>
  <c r="S76" i="14" s="1"/>
  <c r="L76" i="14"/>
  <c r="N76" i="14" s="1"/>
  <c r="E76" i="14"/>
  <c r="G76" i="14" s="1"/>
  <c r="I76" i="14" s="1"/>
  <c r="Q75" i="14"/>
  <c r="S75" i="14" s="1"/>
  <c r="L75" i="14"/>
  <c r="N75" i="14" s="1"/>
  <c r="E75" i="14"/>
  <c r="P74" i="14"/>
  <c r="O74" i="14"/>
  <c r="K74" i="14"/>
  <c r="J74" i="14"/>
  <c r="Q65" i="14"/>
  <c r="S65" i="14" s="1"/>
  <c r="L65" i="14"/>
  <c r="N65" i="14" s="1"/>
  <c r="E65" i="14"/>
  <c r="G65" i="14" s="1"/>
  <c r="I65" i="14" s="1"/>
  <c r="Q63" i="14"/>
  <c r="S63" i="14" s="1"/>
  <c r="L63" i="14"/>
  <c r="N63" i="14" s="1"/>
  <c r="E63" i="14"/>
  <c r="G63" i="14" s="1"/>
  <c r="I63" i="14" s="1"/>
  <c r="Q62" i="14"/>
  <c r="S62" i="14" s="1"/>
  <c r="L62" i="14"/>
  <c r="N62" i="14" s="1"/>
  <c r="E62" i="14"/>
  <c r="G62" i="14" s="1"/>
  <c r="I62" i="14" s="1"/>
  <c r="Q61" i="14"/>
  <c r="S61" i="14" s="1"/>
  <c r="L61" i="14"/>
  <c r="N61" i="14" s="1"/>
  <c r="E61" i="14"/>
  <c r="G61" i="14" s="1"/>
  <c r="I61" i="14" s="1"/>
  <c r="Q60" i="14"/>
  <c r="S60" i="14" s="1"/>
  <c r="L60" i="14"/>
  <c r="N60" i="14" s="1"/>
  <c r="E60" i="14"/>
  <c r="G60" i="14" s="1"/>
  <c r="I60" i="14" s="1"/>
  <c r="Q59" i="14"/>
  <c r="S59" i="14" s="1"/>
  <c r="L59" i="14"/>
  <c r="N59" i="14" s="1"/>
  <c r="E59" i="14"/>
  <c r="G59" i="14" s="1"/>
  <c r="I59" i="14" s="1"/>
  <c r="Q58" i="14"/>
  <c r="S58" i="14" s="1"/>
  <c r="L58" i="14"/>
  <c r="N58" i="14" s="1"/>
  <c r="E58" i="14"/>
  <c r="G58" i="14" s="1"/>
  <c r="I58" i="14" s="1"/>
  <c r="E56" i="14"/>
  <c r="G56" i="14" s="1"/>
  <c r="I56" i="14" s="1"/>
  <c r="Q50" i="14"/>
  <c r="S50" i="14" s="1"/>
  <c r="L50" i="14"/>
  <c r="N50" i="14" s="1"/>
  <c r="E50" i="14"/>
  <c r="G50" i="14" s="1"/>
  <c r="I50" i="14" s="1"/>
  <c r="Q48" i="14"/>
  <c r="S48" i="14" s="1"/>
  <c r="L48" i="14"/>
  <c r="N48" i="14" s="1"/>
  <c r="E48" i="14"/>
  <c r="G48" i="14" s="1"/>
  <c r="Q47" i="14"/>
  <c r="S47" i="14" s="1"/>
  <c r="L47" i="14"/>
  <c r="E47" i="14"/>
  <c r="P46" i="14"/>
  <c r="O46" i="14"/>
  <c r="K46" i="14"/>
  <c r="J46" i="14"/>
  <c r="D46" i="14"/>
  <c r="C46" i="14"/>
  <c r="Q45" i="14"/>
  <c r="L45" i="14"/>
  <c r="E45" i="14"/>
  <c r="G45" i="14" s="1"/>
  <c r="P44" i="14"/>
  <c r="O44" i="14"/>
  <c r="K44" i="14"/>
  <c r="J44" i="14"/>
  <c r="D44" i="14"/>
  <c r="C44" i="14"/>
  <c r="Q37" i="14"/>
  <c r="P37" i="14"/>
  <c r="O37" i="14"/>
  <c r="L37" i="14"/>
  <c r="K37" i="14"/>
  <c r="J37" i="14"/>
  <c r="E37" i="14"/>
  <c r="D37" i="14"/>
  <c r="C37" i="14"/>
  <c r="Q35" i="14"/>
  <c r="P35" i="14"/>
  <c r="O35" i="14"/>
  <c r="L35" i="14"/>
  <c r="K35" i="14"/>
  <c r="J35" i="14"/>
  <c r="E35" i="14"/>
  <c r="D35" i="14"/>
  <c r="C35" i="14"/>
  <c r="Q31" i="14"/>
  <c r="P31" i="14"/>
  <c r="O31" i="14"/>
  <c r="L31" i="14"/>
  <c r="K31" i="14"/>
  <c r="J31" i="14"/>
  <c r="E31" i="14"/>
  <c r="D31" i="14"/>
  <c r="C31" i="14"/>
  <c r="Q27" i="14"/>
  <c r="P27" i="14"/>
  <c r="O27" i="14"/>
  <c r="L27" i="14"/>
  <c r="K27" i="14"/>
  <c r="J27" i="14"/>
  <c r="E27" i="14"/>
  <c r="D27" i="14"/>
  <c r="C27" i="14"/>
  <c r="Q23" i="14"/>
  <c r="P23" i="14"/>
  <c r="O23" i="14"/>
  <c r="L23" i="14"/>
  <c r="K23" i="14"/>
  <c r="J23" i="14"/>
  <c r="E23" i="14"/>
  <c r="D23" i="14"/>
  <c r="C23" i="14"/>
  <c r="Q19" i="14"/>
  <c r="P19" i="14"/>
  <c r="O19" i="14"/>
  <c r="L19" i="14"/>
  <c r="K19" i="14"/>
  <c r="J19" i="14"/>
  <c r="E19" i="14"/>
  <c r="D19" i="14"/>
  <c r="C19" i="14"/>
  <c r="Q17" i="14"/>
  <c r="P17" i="14"/>
  <c r="O17" i="14"/>
  <c r="L17" i="14"/>
  <c r="K17" i="14"/>
  <c r="J17" i="14"/>
  <c r="E17" i="14"/>
  <c r="D17" i="14"/>
  <c r="C17" i="14"/>
  <c r="Q15" i="14"/>
  <c r="P15" i="14"/>
  <c r="O15" i="14"/>
  <c r="L15" i="14"/>
  <c r="K15" i="14"/>
  <c r="J15" i="14"/>
  <c r="E15" i="14"/>
  <c r="D15" i="14"/>
  <c r="C15" i="14"/>
  <c r="Q31" i="12"/>
  <c r="P31" i="12"/>
  <c r="O31" i="12"/>
  <c r="L31" i="12"/>
  <c r="K31" i="12"/>
  <c r="J31" i="12"/>
  <c r="E31" i="12"/>
  <c r="D31" i="12"/>
  <c r="C31" i="12"/>
  <c r="D29" i="12"/>
  <c r="E29" i="12"/>
  <c r="J29" i="12"/>
  <c r="K29" i="12"/>
  <c r="L29" i="12"/>
  <c r="O29" i="12"/>
  <c r="P29" i="12"/>
  <c r="Q29" i="12"/>
  <c r="C29" i="12"/>
  <c r="D25" i="12"/>
  <c r="E25" i="12"/>
  <c r="J25" i="12"/>
  <c r="K25" i="12"/>
  <c r="L25" i="12"/>
  <c r="O25" i="12"/>
  <c r="P25" i="12"/>
  <c r="Q25" i="12"/>
  <c r="C25" i="12"/>
  <c r="D21" i="12"/>
  <c r="E21" i="12"/>
  <c r="J21" i="12"/>
  <c r="K21" i="12"/>
  <c r="L21" i="12"/>
  <c r="O21" i="12"/>
  <c r="P21" i="12"/>
  <c r="Q21" i="12"/>
  <c r="C21" i="12"/>
  <c r="D17" i="12"/>
  <c r="E17" i="12"/>
  <c r="J17" i="12"/>
  <c r="K17" i="12"/>
  <c r="L17" i="12"/>
  <c r="O17" i="12"/>
  <c r="P17" i="12"/>
  <c r="Q17" i="12"/>
  <c r="C17" i="12"/>
  <c r="D13" i="12"/>
  <c r="E13" i="12"/>
  <c r="J13" i="12"/>
  <c r="K13" i="12"/>
  <c r="L13" i="12"/>
  <c r="O13" i="12"/>
  <c r="P13" i="12"/>
  <c r="Q13" i="12"/>
  <c r="C13" i="12"/>
  <c r="D11" i="12"/>
  <c r="E11" i="12"/>
  <c r="J11" i="12"/>
  <c r="K11" i="12"/>
  <c r="L11" i="12"/>
  <c r="O11" i="12"/>
  <c r="P11" i="12"/>
  <c r="Q11" i="12"/>
  <c r="C11" i="12"/>
  <c r="D9" i="12"/>
  <c r="E9" i="12"/>
  <c r="J9" i="12"/>
  <c r="K9" i="12"/>
  <c r="L9" i="12"/>
  <c r="O9" i="12"/>
  <c r="P9" i="12"/>
  <c r="Q9" i="12"/>
  <c r="C9" i="12"/>
  <c r="N46" i="14" l="1"/>
  <c r="E105" i="14"/>
  <c r="E92" i="14"/>
  <c r="N47" i="14"/>
  <c r="L46" i="14"/>
  <c r="I48" i="14"/>
  <c r="E46" i="14"/>
  <c r="G44" i="14"/>
  <c r="I45" i="14"/>
  <c r="I44" i="14" s="1"/>
  <c r="L44" i="14"/>
  <c r="N45" i="14"/>
  <c r="N44" i="14" s="1"/>
  <c r="Q44" i="14"/>
  <c r="S45" i="14"/>
  <c r="S44" i="14" s="1"/>
  <c r="N92" i="14"/>
  <c r="S92" i="14"/>
  <c r="G75" i="14"/>
  <c r="E74" i="14"/>
  <c r="S46" i="14"/>
  <c r="N74" i="14"/>
  <c r="S74" i="14"/>
  <c r="P43" i="14"/>
  <c r="P42" i="14" s="1"/>
  <c r="G105" i="14"/>
  <c r="I105" i="14"/>
  <c r="E44" i="14"/>
  <c r="G93" i="14"/>
  <c r="G47" i="14"/>
  <c r="Q74" i="14"/>
  <c r="J8" i="12"/>
  <c r="P8" i="12"/>
  <c r="C8" i="12"/>
  <c r="L8" i="12"/>
  <c r="D8" i="12"/>
  <c r="J43" i="14"/>
  <c r="J42" i="14" s="1"/>
  <c r="J14" i="14"/>
  <c r="P14" i="14"/>
  <c r="Q92" i="14"/>
  <c r="D14" i="14"/>
  <c r="L14" i="14"/>
  <c r="Q8" i="12"/>
  <c r="O8" i="12"/>
  <c r="K8" i="12"/>
  <c r="E8" i="12"/>
  <c r="C14" i="14"/>
  <c r="E14" i="14"/>
  <c r="K14" i="14"/>
  <c r="O14" i="14"/>
  <c r="Q14" i="14"/>
  <c r="C43" i="14"/>
  <c r="C42" i="14" s="1"/>
  <c r="D43" i="14"/>
  <c r="D42" i="14" s="1"/>
  <c r="Q46" i="14"/>
  <c r="L92" i="14"/>
  <c r="L74" i="14"/>
  <c r="O43" i="14"/>
  <c r="O42" i="14" s="1"/>
  <c r="K43" i="14"/>
  <c r="K42" i="14" s="1"/>
  <c r="P108" i="14" l="1"/>
  <c r="J108" i="14"/>
  <c r="N43" i="14"/>
  <c r="N42" i="14" s="1"/>
  <c r="N108" i="14" s="1"/>
  <c r="I47" i="14"/>
  <c r="S43" i="14"/>
  <c r="S42" i="14" s="1"/>
  <c r="S108" i="14" s="1"/>
  <c r="G92" i="14"/>
  <c r="G43" i="14" s="1"/>
  <c r="G42" i="14" s="1"/>
  <c r="G108" i="14" s="1"/>
  <c r="I110" i="14" s="1"/>
  <c r="I93" i="14"/>
  <c r="I92" i="14" s="1"/>
  <c r="O108" i="14"/>
  <c r="G74" i="14"/>
  <c r="I75" i="14"/>
  <c r="I74" i="14" s="1"/>
  <c r="D108" i="14"/>
  <c r="Q43" i="14"/>
  <c r="Q42" i="14" s="1"/>
  <c r="Q108" i="14" s="1"/>
  <c r="S111" i="14" s="1"/>
  <c r="E43" i="14"/>
  <c r="E42" i="14" s="1"/>
  <c r="E108" i="14" s="1"/>
  <c r="G110" i="14" s="1"/>
  <c r="Q111" i="14"/>
  <c r="L43" i="14"/>
  <c r="L42" i="14" s="1"/>
  <c r="L108" i="14" s="1"/>
  <c r="N111" i="14" s="1"/>
  <c r="K108" i="14"/>
  <c r="C108" i="14"/>
  <c r="E50" i="12"/>
  <c r="G50" i="12" s="1"/>
  <c r="I50" i="12" s="1"/>
  <c r="E52" i="12"/>
  <c r="G52" i="12" s="1"/>
  <c r="I52" i="12" s="1"/>
  <c r="L52" i="12"/>
  <c r="N52" i="12" s="1"/>
  <c r="Q52" i="12"/>
  <c r="S52" i="12" s="1"/>
  <c r="Q88" i="12"/>
  <c r="S88" i="12" s="1"/>
  <c r="Q89" i="12"/>
  <c r="S89" i="12" s="1"/>
  <c r="Q90" i="12"/>
  <c r="S90" i="12" s="1"/>
  <c r="Q87" i="12"/>
  <c r="S87" i="12" s="1"/>
  <c r="Q70" i="12"/>
  <c r="S70" i="12" s="1"/>
  <c r="Q71" i="12"/>
  <c r="S71" i="12" s="1"/>
  <c r="Q72" i="12"/>
  <c r="S72" i="12" s="1"/>
  <c r="Q73" i="12"/>
  <c r="S73" i="12" s="1"/>
  <c r="Q74" i="12"/>
  <c r="S74" i="12" s="1"/>
  <c r="Q75" i="12"/>
  <c r="S75" i="12" s="1"/>
  <c r="Q77" i="12"/>
  <c r="S77" i="12" s="1"/>
  <c r="Q78" i="12"/>
  <c r="S78" i="12" s="1"/>
  <c r="Q79" i="12"/>
  <c r="S79" i="12" s="1"/>
  <c r="Q80" i="12"/>
  <c r="S80" i="12" s="1"/>
  <c r="Q81" i="12"/>
  <c r="S81" i="12" s="1"/>
  <c r="Q82" i="12"/>
  <c r="S82" i="12" s="1"/>
  <c r="Q83" i="12"/>
  <c r="S83" i="12" s="1"/>
  <c r="Q84" i="12"/>
  <c r="S84" i="12" s="1"/>
  <c r="Q69" i="12"/>
  <c r="S69" i="12" s="1"/>
  <c r="Q42" i="12"/>
  <c r="S42" i="12" s="1"/>
  <c r="Q44" i="12"/>
  <c r="S44" i="12" s="1"/>
  <c r="Q53" i="12"/>
  <c r="S53" i="12" s="1"/>
  <c r="Q54" i="12"/>
  <c r="S54" i="12" s="1"/>
  <c r="Q55" i="12"/>
  <c r="S55" i="12" s="1"/>
  <c r="Q56" i="12"/>
  <c r="S56" i="12" s="1"/>
  <c r="Q57" i="12"/>
  <c r="S57" i="12" s="1"/>
  <c r="Q59" i="12"/>
  <c r="S59" i="12" s="1"/>
  <c r="Q41" i="12"/>
  <c r="S41" i="12" s="1"/>
  <c r="Q39" i="12"/>
  <c r="J100" i="12"/>
  <c r="L100" i="12" s="1"/>
  <c r="N100" i="12" s="1"/>
  <c r="L88" i="12"/>
  <c r="N88" i="12" s="1"/>
  <c r="L89" i="12"/>
  <c r="N89" i="12" s="1"/>
  <c r="L90" i="12"/>
  <c r="N90" i="12" s="1"/>
  <c r="L87" i="12"/>
  <c r="N87" i="12" s="1"/>
  <c r="L70" i="12"/>
  <c r="N70" i="12" s="1"/>
  <c r="L71" i="12"/>
  <c r="N71" i="12" s="1"/>
  <c r="L72" i="12"/>
  <c r="N72" i="12" s="1"/>
  <c r="L73" i="12"/>
  <c r="N73" i="12" s="1"/>
  <c r="L74" i="12"/>
  <c r="N74" i="12" s="1"/>
  <c r="L75" i="12"/>
  <c r="N75" i="12" s="1"/>
  <c r="L77" i="12"/>
  <c r="N77" i="12" s="1"/>
  <c r="L78" i="12"/>
  <c r="N78" i="12" s="1"/>
  <c r="L79" i="12"/>
  <c r="N79" i="12" s="1"/>
  <c r="L80" i="12"/>
  <c r="N80" i="12" s="1"/>
  <c r="L81" i="12"/>
  <c r="N81" i="12" s="1"/>
  <c r="L82" i="12"/>
  <c r="N82" i="12" s="1"/>
  <c r="L83" i="12"/>
  <c r="N83" i="12" s="1"/>
  <c r="L84" i="12"/>
  <c r="N84" i="12" s="1"/>
  <c r="L69" i="12"/>
  <c r="N69" i="12" s="1"/>
  <c r="N68" i="12" s="1"/>
  <c r="L42" i="12"/>
  <c r="L44" i="12"/>
  <c r="N44" i="12" s="1"/>
  <c r="L53" i="12"/>
  <c r="N53" i="12" s="1"/>
  <c r="L54" i="12"/>
  <c r="N54" i="12" s="1"/>
  <c r="L55" i="12"/>
  <c r="N55" i="12" s="1"/>
  <c r="L56" i="12"/>
  <c r="N56" i="12" s="1"/>
  <c r="L57" i="12"/>
  <c r="N57" i="12" s="1"/>
  <c r="L59" i="12"/>
  <c r="N59" i="12" s="1"/>
  <c r="L41" i="12"/>
  <c r="N41" i="12" s="1"/>
  <c r="L39" i="12"/>
  <c r="N39" i="12" s="1"/>
  <c r="N38" i="12" s="1"/>
  <c r="D38" i="12"/>
  <c r="J38" i="12"/>
  <c r="K38" i="12"/>
  <c r="L38" i="12"/>
  <c r="O38" i="12"/>
  <c r="P38" i="12"/>
  <c r="C38" i="12"/>
  <c r="E39" i="12"/>
  <c r="D40" i="12"/>
  <c r="J40" i="12"/>
  <c r="K40" i="12"/>
  <c r="O40" i="12"/>
  <c r="P40" i="12"/>
  <c r="C40" i="12"/>
  <c r="E42" i="12"/>
  <c r="G42" i="12" s="1"/>
  <c r="E44" i="12"/>
  <c r="G44" i="12" s="1"/>
  <c r="I44" i="12" s="1"/>
  <c r="E53" i="12"/>
  <c r="G53" i="12" s="1"/>
  <c r="I53" i="12" s="1"/>
  <c r="E54" i="12"/>
  <c r="G54" i="12" s="1"/>
  <c r="I54" i="12" s="1"/>
  <c r="E55" i="12"/>
  <c r="G55" i="12" s="1"/>
  <c r="I55" i="12" s="1"/>
  <c r="E56" i="12"/>
  <c r="G56" i="12" s="1"/>
  <c r="I56" i="12" s="1"/>
  <c r="E57" i="12"/>
  <c r="G57" i="12" s="1"/>
  <c r="I57" i="12" s="1"/>
  <c r="E59" i="12"/>
  <c r="G59" i="12" s="1"/>
  <c r="I59" i="12" s="1"/>
  <c r="E41" i="12"/>
  <c r="E70" i="12"/>
  <c r="G70" i="12" s="1"/>
  <c r="I70" i="12" s="1"/>
  <c r="E71" i="12"/>
  <c r="G71" i="12" s="1"/>
  <c r="I71" i="12" s="1"/>
  <c r="E72" i="12"/>
  <c r="G72" i="12" s="1"/>
  <c r="I72" i="12" s="1"/>
  <c r="E73" i="12"/>
  <c r="G73" i="12" s="1"/>
  <c r="I73" i="12" s="1"/>
  <c r="E74" i="12"/>
  <c r="G74" i="12" s="1"/>
  <c r="I74" i="12" s="1"/>
  <c r="E75" i="12"/>
  <c r="G75" i="12" s="1"/>
  <c r="I75" i="12" s="1"/>
  <c r="E77" i="12"/>
  <c r="G77" i="12" s="1"/>
  <c r="I77" i="12" s="1"/>
  <c r="E78" i="12"/>
  <c r="G78" i="12" s="1"/>
  <c r="I78" i="12" s="1"/>
  <c r="E79" i="12"/>
  <c r="G79" i="12" s="1"/>
  <c r="I79" i="12" s="1"/>
  <c r="E80" i="12"/>
  <c r="G80" i="12" s="1"/>
  <c r="I80" i="12" s="1"/>
  <c r="E81" i="12"/>
  <c r="G81" i="12" s="1"/>
  <c r="I81" i="12" s="1"/>
  <c r="E82" i="12"/>
  <c r="G82" i="12" s="1"/>
  <c r="I82" i="12" s="1"/>
  <c r="E84" i="12"/>
  <c r="G84" i="12" s="1"/>
  <c r="I84" i="12" s="1"/>
  <c r="E69" i="12"/>
  <c r="E100" i="12"/>
  <c r="E99" i="12" s="1"/>
  <c r="E88" i="12"/>
  <c r="G88" i="12" s="1"/>
  <c r="I88" i="12" s="1"/>
  <c r="E89" i="12"/>
  <c r="G89" i="12" s="1"/>
  <c r="I89" i="12" s="1"/>
  <c r="E90" i="12"/>
  <c r="G90" i="12" s="1"/>
  <c r="I90" i="12" s="1"/>
  <c r="E87" i="12"/>
  <c r="I43" i="14" l="1"/>
  <c r="I42" i="14" s="1"/>
  <c r="I108" i="14" s="1"/>
  <c r="E110" i="14"/>
  <c r="I42" i="12"/>
  <c r="N42" i="12"/>
  <c r="N40" i="12" s="1"/>
  <c r="N37" i="12" s="1"/>
  <c r="N36" i="12" s="1"/>
  <c r="N102" i="12" s="1"/>
  <c r="L40" i="12"/>
  <c r="E40" i="12"/>
  <c r="N86" i="12"/>
  <c r="G69" i="12"/>
  <c r="E68" i="12"/>
  <c r="E86" i="12"/>
  <c r="Q38" i="12"/>
  <c r="S39" i="12"/>
  <c r="S38" i="12" s="1"/>
  <c r="S40" i="12"/>
  <c r="S86" i="12"/>
  <c r="S68" i="12"/>
  <c r="G87" i="12"/>
  <c r="L111" i="14"/>
  <c r="E38" i="12"/>
  <c r="G39" i="12"/>
  <c r="G41" i="12"/>
  <c r="Q86" i="12"/>
  <c r="G100" i="12"/>
  <c r="L86" i="12"/>
  <c r="Q40" i="12"/>
  <c r="I69" i="12" l="1"/>
  <c r="I68" i="12" s="1"/>
  <c r="G68" i="12"/>
  <c r="G86" i="12"/>
  <c r="I87" i="12"/>
  <c r="I86" i="12" s="1"/>
  <c r="G99" i="12"/>
  <c r="I99" i="12"/>
  <c r="G38" i="12"/>
  <c r="G37" i="12" s="1"/>
  <c r="G36" i="12" s="1"/>
  <c r="G102" i="12" s="1"/>
  <c r="I104" i="12" s="1"/>
  <c r="I39" i="12"/>
  <c r="I38" i="12" s="1"/>
  <c r="I41" i="12"/>
  <c r="S37" i="12"/>
  <c r="S36" i="12" s="1"/>
  <c r="S102" i="12" s="1"/>
  <c r="D37" i="12"/>
  <c r="D36" i="12" s="1"/>
  <c r="D102" i="12" s="1"/>
  <c r="E37" i="12"/>
  <c r="E36" i="12" s="1"/>
  <c r="J68" i="12"/>
  <c r="K68" i="12"/>
  <c r="L68" i="12"/>
  <c r="L37" i="12" s="1"/>
  <c r="L36" i="12" s="1"/>
  <c r="L102" i="12" s="1"/>
  <c r="N104" i="12" s="1"/>
  <c r="O68" i="12"/>
  <c r="P68" i="12"/>
  <c r="Q68" i="12"/>
  <c r="Q37" i="12" s="1"/>
  <c r="Q36" i="12" s="1"/>
  <c r="Q102" i="12" s="1"/>
  <c r="S104" i="12" s="1"/>
  <c r="C37" i="12"/>
  <c r="C36" i="12" s="1"/>
  <c r="C102" i="12" s="1"/>
  <c r="I37" i="12" l="1"/>
  <c r="I36" i="12" s="1"/>
  <c r="I102" i="12" s="1"/>
  <c r="E104" i="12"/>
  <c r="E102" i="12"/>
  <c r="G104" i="12" s="1"/>
  <c r="P37" i="12"/>
  <c r="P36" i="12" s="1"/>
  <c r="P102" i="12" s="1"/>
  <c r="J37" i="12"/>
  <c r="J36" i="12" s="1"/>
  <c r="J102" i="12" s="1"/>
  <c r="O37" i="12"/>
  <c r="O36" i="12" s="1"/>
  <c r="O102" i="12" s="1"/>
  <c r="K37" i="12"/>
  <c r="K36" i="12" s="1"/>
  <c r="K102" i="12" s="1"/>
  <c r="Q104" i="12" l="1"/>
  <c r="L104" i="12"/>
  <c r="L195" i="7"/>
  <c r="L193" i="7"/>
  <c r="K191" i="7"/>
  <c r="K190" i="7" s="1"/>
  <c r="K189" i="7" s="1"/>
  <c r="J191" i="7"/>
  <c r="J190" i="7" s="1"/>
  <c r="J189" i="7" s="1"/>
  <c r="I191" i="7"/>
  <c r="I190" i="7" s="1"/>
  <c r="I189" i="7" s="1"/>
  <c r="H190" i="7"/>
  <c r="H189" i="7" s="1"/>
  <c r="G190" i="7"/>
  <c r="G189" i="7" s="1"/>
  <c r="F190" i="7"/>
  <c r="F189" i="7" s="1"/>
  <c r="E190" i="7"/>
  <c r="E189" i="7" s="1"/>
  <c r="D190" i="7"/>
  <c r="D189" i="7" s="1"/>
  <c r="C190" i="7"/>
  <c r="C189" i="7" s="1"/>
  <c r="L189" i="7"/>
  <c r="L70" i="7" s="1"/>
  <c r="K187" i="7"/>
  <c r="K186" i="7" s="1"/>
  <c r="K185" i="7" s="1"/>
  <c r="J187" i="7"/>
  <c r="J186" i="7" s="1"/>
  <c r="J185" i="7" s="1"/>
  <c r="I187" i="7"/>
  <c r="I186" i="7" s="1"/>
  <c r="I185" i="7" s="1"/>
  <c r="H186" i="7"/>
  <c r="H185" i="7" s="1"/>
  <c r="G186" i="7"/>
  <c r="G185" i="7" s="1"/>
  <c r="F186" i="7"/>
  <c r="F185" i="7" s="1"/>
  <c r="E186" i="7"/>
  <c r="E185" i="7" s="1"/>
  <c r="D186" i="7"/>
  <c r="D185" i="7" s="1"/>
  <c r="C186" i="7"/>
  <c r="C185" i="7" s="1"/>
  <c r="H183" i="7"/>
  <c r="G183" i="7"/>
  <c r="F183" i="7"/>
  <c r="H182" i="7"/>
  <c r="G182" i="7"/>
  <c r="F182" i="7"/>
  <c r="H181" i="7"/>
  <c r="G181" i="7"/>
  <c r="F181" i="7"/>
  <c r="H180" i="7"/>
  <c r="G180" i="7"/>
  <c r="F180" i="7"/>
  <c r="H179" i="7"/>
  <c r="G179" i="7"/>
  <c r="F179" i="7"/>
  <c r="H178" i="7"/>
  <c r="G178" i="7"/>
  <c r="F178" i="7"/>
  <c r="H177" i="7"/>
  <c r="G177" i="7"/>
  <c r="F177" i="7"/>
  <c r="H176" i="7"/>
  <c r="G176" i="7"/>
  <c r="F176" i="7"/>
  <c r="H175" i="7"/>
  <c r="G175" i="7"/>
  <c r="F175" i="7"/>
  <c r="H174" i="7"/>
  <c r="G174" i="7"/>
  <c r="F174" i="7"/>
  <c r="H173" i="7"/>
  <c r="G173" i="7"/>
  <c r="F173" i="7"/>
  <c r="H172" i="7"/>
  <c r="G172" i="7"/>
  <c r="F172" i="7"/>
  <c r="H171" i="7"/>
  <c r="G171" i="7"/>
  <c r="F171" i="7"/>
  <c r="G170" i="7"/>
  <c r="F170" i="7"/>
  <c r="K169" i="7"/>
  <c r="J169" i="7"/>
  <c r="I169" i="7"/>
  <c r="E169" i="7"/>
  <c r="D169" i="7"/>
  <c r="C169" i="7"/>
  <c r="H167" i="7"/>
  <c r="G167" i="7"/>
  <c r="F167" i="7"/>
  <c r="H166" i="7"/>
  <c r="G166" i="7"/>
  <c r="F166" i="7"/>
  <c r="H165" i="7"/>
  <c r="G165" i="7"/>
  <c r="F165" i="7"/>
  <c r="H164" i="7"/>
  <c r="G164" i="7"/>
  <c r="F164" i="7"/>
  <c r="H163" i="7"/>
  <c r="G163" i="7"/>
  <c r="F163" i="7"/>
  <c r="H162" i="7"/>
  <c r="G162" i="7"/>
  <c r="F162" i="7"/>
  <c r="H161" i="7"/>
  <c r="G161" i="7"/>
  <c r="F161" i="7"/>
  <c r="H160" i="7"/>
  <c r="G160" i="7"/>
  <c r="F160" i="7"/>
  <c r="H159" i="7"/>
  <c r="G159" i="7"/>
  <c r="F159" i="7"/>
  <c r="H158" i="7"/>
  <c r="G158" i="7"/>
  <c r="F158" i="7"/>
  <c r="H157" i="7"/>
  <c r="G157" i="7"/>
  <c r="F157" i="7"/>
  <c r="H156" i="7"/>
  <c r="G156" i="7"/>
  <c r="F156" i="7"/>
  <c r="H155" i="7"/>
  <c r="G155" i="7"/>
  <c r="F155" i="7"/>
  <c r="H154" i="7"/>
  <c r="G154" i="7"/>
  <c r="F154" i="7"/>
  <c r="H153" i="7"/>
  <c r="G153" i="7"/>
  <c r="F153" i="7"/>
  <c r="H152" i="7"/>
  <c r="G152" i="7"/>
  <c r="F152" i="7"/>
  <c r="H151" i="7"/>
  <c r="G151" i="7"/>
  <c r="F151" i="7"/>
  <c r="H150" i="7"/>
  <c r="G150" i="7"/>
  <c r="F150" i="7"/>
  <c r="H149" i="7"/>
  <c r="G149" i="7"/>
  <c r="F149" i="7"/>
  <c r="H148" i="7"/>
  <c r="G148" i="7"/>
  <c r="F148" i="7"/>
  <c r="H147" i="7"/>
  <c r="G147" i="7"/>
  <c r="F147" i="7"/>
  <c r="H146" i="7"/>
  <c r="G146" i="7"/>
  <c r="F146" i="7"/>
  <c r="K145" i="7"/>
  <c r="J145" i="7"/>
  <c r="I145" i="7"/>
  <c r="E145" i="7"/>
  <c r="D145" i="7"/>
  <c r="C145" i="7"/>
  <c r="H143" i="7"/>
  <c r="G143" i="7"/>
  <c r="F143" i="7"/>
  <c r="H142" i="7"/>
  <c r="G142" i="7"/>
  <c r="F142" i="7"/>
  <c r="H141" i="7"/>
  <c r="G141" i="7"/>
  <c r="F141" i="7"/>
  <c r="H140" i="7"/>
  <c r="G140" i="7"/>
  <c r="F140" i="7"/>
  <c r="H139" i="7"/>
  <c r="G139" i="7"/>
  <c r="F139" i="7"/>
  <c r="H138" i="7"/>
  <c r="G138" i="7"/>
  <c r="F138" i="7"/>
  <c r="H137" i="7"/>
  <c r="G137" i="7"/>
  <c r="F137" i="7"/>
  <c r="H136" i="7"/>
  <c r="G136" i="7"/>
  <c r="F136" i="7"/>
  <c r="H135" i="7"/>
  <c r="G135" i="7"/>
  <c r="F135" i="7"/>
  <c r="H134" i="7"/>
  <c r="G134" i="7"/>
  <c r="F134" i="7"/>
  <c r="H133" i="7"/>
  <c r="G133" i="7"/>
  <c r="C133" i="7"/>
  <c r="F133" i="7" s="1"/>
  <c r="H132" i="7"/>
  <c r="G132" i="7"/>
  <c r="F132" i="7"/>
  <c r="H131" i="7"/>
  <c r="G131" i="7"/>
  <c r="F131" i="7"/>
  <c r="H130" i="7"/>
  <c r="G130" i="7"/>
  <c r="F130" i="7"/>
  <c r="H129" i="7"/>
  <c r="G129" i="7"/>
  <c r="F129" i="7"/>
  <c r="H128" i="7"/>
  <c r="G128" i="7"/>
  <c r="F128" i="7"/>
  <c r="H127" i="7"/>
  <c r="G127" i="7"/>
  <c r="F127" i="7"/>
  <c r="H126" i="7"/>
  <c r="G126" i="7"/>
  <c r="F126" i="7"/>
  <c r="H125" i="7"/>
  <c r="G125" i="7"/>
  <c r="F125" i="7"/>
  <c r="H124" i="7"/>
  <c r="G124" i="7"/>
  <c r="F124" i="7"/>
  <c r="H123" i="7"/>
  <c r="G123" i="7"/>
  <c r="F123" i="7"/>
  <c r="H122" i="7"/>
  <c r="G122" i="7"/>
  <c r="F122" i="7"/>
  <c r="H121" i="7"/>
  <c r="G121" i="7"/>
  <c r="F121" i="7"/>
  <c r="H120" i="7"/>
  <c r="G120" i="7"/>
  <c r="F120" i="7"/>
  <c r="H119" i="7"/>
  <c r="G119" i="7"/>
  <c r="F119" i="7"/>
  <c r="H118" i="7"/>
  <c r="G118" i="7"/>
  <c r="F118" i="7"/>
  <c r="H117" i="7"/>
  <c r="G117" i="7"/>
  <c r="F117" i="7"/>
  <c r="H116" i="7"/>
  <c r="G116" i="7"/>
  <c r="F116" i="7"/>
  <c r="H115" i="7"/>
  <c r="G115" i="7"/>
  <c r="F115" i="7"/>
  <c r="H114" i="7"/>
  <c r="G114" i="7"/>
  <c r="F114" i="7"/>
  <c r="H113" i="7"/>
  <c r="G113" i="7"/>
  <c r="F113" i="7"/>
  <c r="H112" i="7"/>
  <c r="G112" i="7"/>
  <c r="F112" i="7"/>
  <c r="H111" i="7"/>
  <c r="G111" i="7"/>
  <c r="F111" i="7"/>
  <c r="H110" i="7"/>
  <c r="G110" i="7"/>
  <c r="F110" i="7"/>
  <c r="H109" i="7"/>
  <c r="G109" i="7"/>
  <c r="F109" i="7"/>
  <c r="H108" i="7"/>
  <c r="G108" i="7"/>
  <c r="F108" i="7"/>
  <c r="H107" i="7"/>
  <c r="G107" i="7"/>
  <c r="F107" i="7"/>
  <c r="H106" i="7"/>
  <c r="G106" i="7"/>
  <c r="F106" i="7"/>
  <c r="H105" i="7"/>
  <c r="G105" i="7"/>
  <c r="F105" i="7"/>
  <c r="H104" i="7"/>
  <c r="G104" i="7"/>
  <c r="F104" i="7"/>
  <c r="H103" i="7"/>
  <c r="G103" i="7"/>
  <c r="F103" i="7"/>
  <c r="H102" i="7"/>
  <c r="G102" i="7"/>
  <c r="F102" i="7"/>
  <c r="H101" i="7"/>
  <c r="G101" i="7"/>
  <c r="F101" i="7"/>
  <c r="H100" i="7"/>
  <c r="G100" i="7"/>
  <c r="F100" i="7"/>
  <c r="H99" i="7"/>
  <c r="G99" i="7"/>
  <c r="F99" i="7"/>
  <c r="H98" i="7"/>
  <c r="G98" i="7"/>
  <c r="F98" i="7"/>
  <c r="H97" i="7"/>
  <c r="G97" i="7"/>
  <c r="F97" i="7"/>
  <c r="H96" i="7"/>
  <c r="G96" i="7"/>
  <c r="F96" i="7"/>
  <c r="H95" i="7"/>
  <c r="G95" i="7"/>
  <c r="F95" i="7"/>
  <c r="H94" i="7"/>
  <c r="G94" i="7"/>
  <c r="F94" i="7"/>
  <c r="H93" i="7"/>
  <c r="G93" i="7"/>
  <c r="F93" i="7"/>
  <c r="H92" i="7"/>
  <c r="G92" i="7"/>
  <c r="F92" i="7"/>
  <c r="H91" i="7"/>
  <c r="G91" i="7"/>
  <c r="F91" i="7"/>
  <c r="F90" i="7"/>
  <c r="H89" i="7"/>
  <c r="G89" i="7"/>
  <c r="F89" i="7"/>
  <c r="H88" i="7"/>
  <c r="G88" i="7"/>
  <c r="F88" i="7"/>
  <c r="H87" i="7"/>
  <c r="G87" i="7"/>
  <c r="F87" i="7"/>
  <c r="H86" i="7"/>
  <c r="G86" i="7"/>
  <c r="F86" i="7"/>
  <c r="H85" i="7"/>
  <c r="G85" i="7"/>
  <c r="F85" i="7"/>
  <c r="H84" i="7"/>
  <c r="G84" i="7"/>
  <c r="F84" i="7"/>
  <c r="H83" i="7"/>
  <c r="G83" i="7"/>
  <c r="F83" i="7"/>
  <c r="H82" i="7"/>
  <c r="G82" i="7"/>
  <c r="F82" i="7"/>
  <c r="H81" i="7"/>
  <c r="G81" i="7"/>
  <c r="F81" i="7"/>
  <c r="H80" i="7"/>
  <c r="G80" i="7"/>
  <c r="F80" i="7"/>
  <c r="I79" i="7"/>
  <c r="F79" i="7" s="1"/>
  <c r="H79" i="7"/>
  <c r="G79" i="7"/>
  <c r="H78" i="7"/>
  <c r="G78" i="7"/>
  <c r="F78" i="7"/>
  <c r="H77" i="7"/>
  <c r="G77" i="7"/>
  <c r="F77" i="7"/>
  <c r="K76" i="7"/>
  <c r="J76" i="7"/>
  <c r="E76" i="7"/>
  <c r="D76" i="7"/>
  <c r="H74" i="7"/>
  <c r="G74" i="7"/>
  <c r="F74" i="7"/>
  <c r="H73" i="7"/>
  <c r="G73" i="7"/>
  <c r="F73" i="7"/>
  <c r="H72" i="7"/>
  <c r="G72" i="7"/>
  <c r="F72" i="7"/>
  <c r="K71" i="7"/>
  <c r="J71" i="7"/>
  <c r="I71" i="7"/>
  <c r="E71" i="7"/>
  <c r="D71" i="7"/>
  <c r="C71" i="7"/>
  <c r="K66" i="7"/>
  <c r="J66" i="7"/>
  <c r="I66" i="7"/>
  <c r="K65" i="7"/>
  <c r="J65" i="7"/>
  <c r="I65" i="7"/>
  <c r="K64" i="7"/>
  <c r="J64" i="7"/>
  <c r="I64" i="7"/>
  <c r="K63" i="7"/>
  <c r="J63" i="7"/>
  <c r="I63" i="7"/>
  <c r="H62" i="7"/>
  <c r="G62" i="7"/>
  <c r="F62" i="7"/>
  <c r="E62" i="7"/>
  <c r="D62" i="7"/>
  <c r="C62" i="7"/>
  <c r="K60" i="7"/>
  <c r="K59" i="7" s="1"/>
  <c r="J60" i="7"/>
  <c r="J59" i="7" s="1"/>
  <c r="I60" i="7"/>
  <c r="I59" i="7" s="1"/>
  <c r="H59" i="7"/>
  <c r="G59" i="7"/>
  <c r="F59" i="7"/>
  <c r="E59" i="7"/>
  <c r="D59" i="7"/>
  <c r="C59" i="7"/>
  <c r="K57" i="7"/>
  <c r="K56" i="7" s="1"/>
  <c r="J57" i="7"/>
  <c r="J56" i="7" s="1"/>
  <c r="I57" i="7"/>
  <c r="I56" i="7" s="1"/>
  <c r="H56" i="7"/>
  <c r="G56" i="7"/>
  <c r="F56" i="7"/>
  <c r="E56" i="7"/>
  <c r="D56" i="7"/>
  <c r="C56" i="7"/>
  <c r="K54" i="7"/>
  <c r="J54" i="7"/>
  <c r="I54" i="7"/>
  <c r="K53" i="7"/>
  <c r="J53" i="7"/>
  <c r="I53" i="7"/>
  <c r="H52" i="7"/>
  <c r="G52" i="7"/>
  <c r="F52" i="7"/>
  <c r="E52" i="7"/>
  <c r="D52" i="7"/>
  <c r="C52" i="7"/>
  <c r="K50" i="7"/>
  <c r="J50" i="7"/>
  <c r="I50" i="7"/>
  <c r="K49" i="7"/>
  <c r="J49" i="7"/>
  <c r="I49" i="7"/>
  <c r="K48" i="7"/>
  <c r="J48" i="7"/>
  <c r="I48" i="7"/>
  <c r="H47" i="7"/>
  <c r="G47" i="7"/>
  <c r="F47" i="7"/>
  <c r="E47" i="7"/>
  <c r="D47" i="7"/>
  <c r="C47" i="7"/>
  <c r="K45" i="7"/>
  <c r="J45" i="7"/>
  <c r="I45" i="7"/>
  <c r="K44" i="7"/>
  <c r="J44" i="7"/>
  <c r="I44" i="7"/>
  <c r="K43" i="7"/>
  <c r="J43" i="7"/>
  <c r="I43" i="7"/>
  <c r="K42" i="7"/>
  <c r="J42" i="7"/>
  <c r="I42" i="7"/>
  <c r="K41" i="7"/>
  <c r="J41" i="7"/>
  <c r="I41" i="7"/>
  <c r="H40" i="7"/>
  <c r="G40" i="7"/>
  <c r="F40" i="7"/>
  <c r="E40" i="7"/>
  <c r="D40" i="7"/>
  <c r="C40" i="7"/>
  <c r="K38" i="7"/>
  <c r="J38" i="7"/>
  <c r="I38" i="7"/>
  <c r="K37" i="7"/>
  <c r="J37" i="7"/>
  <c r="I37" i="7"/>
  <c r="H36" i="7"/>
  <c r="G36" i="7"/>
  <c r="F36" i="7"/>
  <c r="E36" i="7"/>
  <c r="D36" i="7"/>
  <c r="C36" i="7"/>
  <c r="K34" i="7"/>
  <c r="J34" i="7"/>
  <c r="I34" i="7"/>
  <c r="K33" i="7"/>
  <c r="J33" i="7"/>
  <c r="I33" i="7"/>
  <c r="K32" i="7"/>
  <c r="J32" i="7"/>
  <c r="I32" i="7"/>
  <c r="H31" i="7"/>
  <c r="G31" i="7"/>
  <c r="F31" i="7"/>
  <c r="E31" i="7"/>
  <c r="D31" i="7"/>
  <c r="C31" i="7"/>
  <c r="K29" i="7"/>
  <c r="J29" i="7"/>
  <c r="I29" i="7"/>
  <c r="K28" i="7"/>
  <c r="J28" i="7"/>
  <c r="I28" i="7"/>
  <c r="K27" i="7"/>
  <c r="J27" i="7"/>
  <c r="I27" i="7"/>
  <c r="H26" i="7"/>
  <c r="G26" i="7"/>
  <c r="F26" i="7"/>
  <c r="E26" i="7"/>
  <c r="D26" i="7"/>
  <c r="C26" i="7"/>
  <c r="K24" i="7"/>
  <c r="K23" i="7" s="1"/>
  <c r="J24" i="7"/>
  <c r="J23" i="7" s="1"/>
  <c r="I24" i="7"/>
  <c r="I23" i="7" s="1"/>
  <c r="H23" i="7"/>
  <c r="G23" i="7"/>
  <c r="F23" i="7"/>
  <c r="E23" i="7"/>
  <c r="D23" i="7"/>
  <c r="C23" i="7"/>
  <c r="K21" i="7"/>
  <c r="K20" i="7" s="1"/>
  <c r="J21" i="7"/>
  <c r="J20" i="7" s="1"/>
  <c r="I21" i="7"/>
  <c r="I20" i="7" s="1"/>
  <c r="H20" i="7"/>
  <c r="G20" i="7"/>
  <c r="F20" i="7"/>
  <c r="E20" i="7"/>
  <c r="D20" i="7"/>
  <c r="C20" i="7"/>
  <c r="K18" i="7"/>
  <c r="J18" i="7"/>
  <c r="I18" i="7"/>
  <c r="K17" i="7"/>
  <c r="J17" i="7"/>
  <c r="I17" i="7"/>
  <c r="H16" i="7"/>
  <c r="G16" i="7"/>
  <c r="F16" i="7"/>
  <c r="E16" i="7"/>
  <c r="D16" i="7"/>
  <c r="C16" i="7"/>
  <c r="D76" i="5"/>
  <c r="E76" i="5"/>
  <c r="J76" i="5"/>
  <c r="K76" i="5"/>
  <c r="G125" i="5"/>
  <c r="H125" i="5"/>
  <c r="F125" i="5"/>
  <c r="G175" i="5"/>
  <c r="H175" i="5"/>
  <c r="F175" i="5"/>
  <c r="G181" i="5"/>
  <c r="H181" i="5"/>
  <c r="F181" i="5"/>
  <c r="G143" i="5"/>
  <c r="H143" i="5"/>
  <c r="F143" i="5"/>
  <c r="G142" i="5"/>
  <c r="H142" i="5"/>
  <c r="F142" i="5"/>
  <c r="K169" i="5"/>
  <c r="J169" i="5"/>
  <c r="I169" i="5"/>
  <c r="E169" i="5"/>
  <c r="D169" i="5"/>
  <c r="C169" i="5"/>
  <c r="G72" i="5"/>
  <c r="H72" i="5"/>
  <c r="F72" i="5"/>
  <c r="G78" i="5"/>
  <c r="H78" i="5"/>
  <c r="F78" i="5"/>
  <c r="G183" i="5"/>
  <c r="H183" i="5"/>
  <c r="F183" i="5"/>
  <c r="G137" i="5"/>
  <c r="H137" i="5"/>
  <c r="F137" i="5"/>
  <c r="G178" i="5"/>
  <c r="H178" i="5"/>
  <c r="F178" i="5"/>
  <c r="G73" i="5"/>
  <c r="H73" i="5"/>
  <c r="F73" i="5"/>
  <c r="G136" i="5"/>
  <c r="H136" i="5"/>
  <c r="F136" i="5"/>
  <c r="G114" i="5"/>
  <c r="H114" i="5"/>
  <c r="F114" i="5"/>
  <c r="G135" i="5"/>
  <c r="H135" i="5"/>
  <c r="F135" i="5"/>
  <c r="G107" i="5"/>
  <c r="H107" i="5"/>
  <c r="F107" i="5"/>
  <c r="G105" i="5"/>
  <c r="H105" i="5"/>
  <c r="F105" i="5"/>
  <c r="G106" i="5"/>
  <c r="H106" i="5"/>
  <c r="F106" i="5"/>
  <c r="G130" i="5"/>
  <c r="H130" i="5"/>
  <c r="F130" i="5"/>
  <c r="H119" i="5"/>
  <c r="G119" i="5"/>
  <c r="F119" i="5"/>
  <c r="G94" i="5"/>
  <c r="H94" i="5"/>
  <c r="F94" i="5"/>
  <c r="G110" i="5"/>
  <c r="H110" i="5"/>
  <c r="F110" i="5"/>
  <c r="G109" i="5"/>
  <c r="H109" i="5"/>
  <c r="F109" i="5"/>
  <c r="G84" i="5"/>
  <c r="H84" i="5"/>
  <c r="F84" i="5"/>
  <c r="G132" i="5"/>
  <c r="H132" i="5"/>
  <c r="F132" i="5"/>
  <c r="G89" i="5"/>
  <c r="H89" i="5"/>
  <c r="F89" i="5"/>
  <c r="G141" i="5"/>
  <c r="H141" i="5"/>
  <c r="F141" i="5"/>
  <c r="F14" i="7" l="1"/>
  <c r="I76" i="7"/>
  <c r="D95" i="9"/>
  <c r="E95" i="9"/>
  <c r="K31" i="7"/>
  <c r="K36" i="7"/>
  <c r="K70" i="7"/>
  <c r="K68" i="7" s="1"/>
  <c r="I36" i="7"/>
  <c r="J52" i="7"/>
  <c r="I62" i="7"/>
  <c r="I70" i="7"/>
  <c r="I68" i="7" s="1"/>
  <c r="H71" i="7"/>
  <c r="C76" i="7"/>
  <c r="C70" i="7" s="1"/>
  <c r="C68" i="7" s="1"/>
  <c r="F145" i="7"/>
  <c r="J70" i="7"/>
  <c r="J68" i="7" s="1"/>
  <c r="F169" i="7"/>
  <c r="K52" i="7"/>
  <c r="D70" i="7"/>
  <c r="D68" i="7" s="1"/>
  <c r="K16" i="7"/>
  <c r="J36" i="7"/>
  <c r="J40" i="7"/>
  <c r="J47" i="7"/>
  <c r="I26" i="7"/>
  <c r="E14" i="7"/>
  <c r="J16" i="7"/>
  <c r="J26" i="7"/>
  <c r="I47" i="7"/>
  <c r="E70" i="7"/>
  <c r="E68" i="7" s="1"/>
  <c r="H145" i="7"/>
  <c r="I16" i="7"/>
  <c r="K26" i="7"/>
  <c r="H76" i="7"/>
  <c r="F71" i="7"/>
  <c r="H169" i="7"/>
  <c r="J31" i="7"/>
  <c r="K40" i="7"/>
  <c r="J62" i="7"/>
  <c r="C14" i="7"/>
  <c r="G76" i="7"/>
  <c r="H14" i="7"/>
  <c r="I31" i="7"/>
  <c r="I40" i="7"/>
  <c r="I52" i="7"/>
  <c r="K62" i="7"/>
  <c r="G169" i="7"/>
  <c r="D14" i="7"/>
  <c r="K47" i="7"/>
  <c r="G71" i="7"/>
  <c r="G14" i="7"/>
  <c r="G145" i="7"/>
  <c r="F76" i="7"/>
  <c r="F70" i="7" l="1"/>
  <c r="F68" i="7" s="1"/>
  <c r="F193" i="7" s="1"/>
  <c r="E193" i="7"/>
  <c r="C95" i="9"/>
  <c r="C193" i="7"/>
  <c r="J14" i="7"/>
  <c r="J193" i="7" s="1"/>
  <c r="K14" i="7"/>
  <c r="K193" i="7" s="1"/>
  <c r="I14" i="7"/>
  <c r="I193" i="7" s="1"/>
  <c r="G70" i="7"/>
  <c r="G68" i="7" s="1"/>
  <c r="G193" i="7" s="1"/>
  <c r="D193" i="7"/>
  <c r="H70" i="7"/>
  <c r="H68" i="7" s="1"/>
  <c r="H193" i="7" s="1"/>
  <c r="G154" i="5"/>
  <c r="H154" i="5"/>
  <c r="F154" i="5"/>
  <c r="G167" i="5"/>
  <c r="H167" i="5"/>
  <c r="F167" i="5"/>
  <c r="G74" i="5"/>
  <c r="H74" i="5"/>
  <c r="F74" i="5"/>
  <c r="G140" i="5"/>
  <c r="H140" i="5"/>
  <c r="F140" i="5"/>
  <c r="G148" i="5"/>
  <c r="H148" i="5"/>
  <c r="F148" i="5"/>
  <c r="G180" i="5"/>
  <c r="H180" i="5"/>
  <c r="F180" i="5"/>
  <c r="G176" i="5"/>
  <c r="H176" i="5"/>
  <c r="F176" i="5"/>
  <c r="G122" i="5"/>
  <c r="H122" i="5"/>
  <c r="F122" i="5"/>
  <c r="G124" i="5"/>
  <c r="H124" i="5"/>
  <c r="F124" i="5"/>
  <c r="G123" i="5"/>
  <c r="H123" i="5"/>
  <c r="F123" i="5"/>
  <c r="G139" i="5"/>
  <c r="H139" i="5"/>
  <c r="F139" i="5"/>
  <c r="G133" i="5"/>
  <c r="H133" i="5"/>
  <c r="G77" i="5"/>
  <c r="H77" i="5"/>
  <c r="F77" i="5"/>
  <c r="G108" i="5"/>
  <c r="H108" i="5"/>
  <c r="F108" i="5"/>
  <c r="G164" i="5"/>
  <c r="H164" i="5"/>
  <c r="F164" i="5"/>
  <c r="G111" i="5"/>
  <c r="H111" i="5"/>
  <c r="F111" i="5"/>
  <c r="G177" i="5"/>
  <c r="H177" i="5"/>
  <c r="F177" i="5"/>
  <c r="G99" i="5"/>
  <c r="H99" i="5"/>
  <c r="F99" i="5"/>
  <c r="G96" i="5"/>
  <c r="H96" i="5"/>
  <c r="F96" i="5"/>
  <c r="G93" i="5"/>
  <c r="H93" i="5"/>
  <c r="F93" i="5"/>
  <c r="G95" i="5"/>
  <c r="H95" i="5"/>
  <c r="F95" i="5"/>
  <c r="G91" i="5"/>
  <c r="H91" i="5"/>
  <c r="F91" i="5"/>
  <c r="G162" i="5"/>
  <c r="H162" i="5"/>
  <c r="F162" i="5"/>
  <c r="G163" i="5"/>
  <c r="H163" i="5"/>
  <c r="F163" i="5"/>
  <c r="G161" i="5"/>
  <c r="H161" i="5"/>
  <c r="F161" i="5"/>
  <c r="G104" i="5"/>
  <c r="H104" i="5"/>
  <c r="F104" i="5"/>
  <c r="G113" i="5"/>
  <c r="H113" i="5"/>
  <c r="F113" i="5"/>
  <c r="G103" i="5"/>
  <c r="H103" i="5"/>
  <c r="F103" i="5"/>
  <c r="G102" i="5"/>
  <c r="H102" i="5"/>
  <c r="F102" i="5"/>
  <c r="G182" i="5"/>
  <c r="H182" i="5"/>
  <c r="F182" i="5"/>
  <c r="G171" i="5"/>
  <c r="H171" i="5"/>
  <c r="F171" i="5"/>
  <c r="G174" i="5"/>
  <c r="H174" i="5"/>
  <c r="F174" i="5"/>
  <c r="G97" i="5"/>
  <c r="H97" i="5"/>
  <c r="F97" i="5"/>
  <c r="G173" i="5"/>
  <c r="H173" i="5"/>
  <c r="F173" i="5"/>
  <c r="G172" i="5"/>
  <c r="H172" i="5"/>
  <c r="F172" i="5"/>
  <c r="G92" i="5"/>
  <c r="H92" i="5"/>
  <c r="F92" i="5"/>
  <c r="G131" i="5"/>
  <c r="H131" i="5"/>
  <c r="F131" i="5"/>
  <c r="G138" i="5"/>
  <c r="H138" i="5"/>
  <c r="F138" i="5"/>
  <c r="G88" i="5" l="1"/>
  <c r="H88" i="5"/>
  <c r="F88" i="5"/>
  <c r="G127" i="5"/>
  <c r="H127" i="5"/>
  <c r="F127" i="5"/>
  <c r="F90" i="5"/>
  <c r="G166" i="5"/>
  <c r="H166" i="5"/>
  <c r="F166" i="5"/>
  <c r="G98" i="5"/>
  <c r="H98" i="5"/>
  <c r="F98" i="5"/>
  <c r="G101" i="5"/>
  <c r="H101" i="5"/>
  <c r="F101" i="5"/>
  <c r="G100" i="5"/>
  <c r="H100" i="5"/>
  <c r="F100" i="5"/>
  <c r="G165" i="5"/>
  <c r="H165" i="5"/>
  <c r="F165" i="5"/>
  <c r="G126" i="5"/>
  <c r="H126" i="5"/>
  <c r="F126" i="5"/>
  <c r="G129" i="5"/>
  <c r="H129" i="5"/>
  <c r="F129" i="5"/>
  <c r="G112" i="5"/>
  <c r="H112" i="5"/>
  <c r="F112" i="5"/>
  <c r="G152" i="5"/>
  <c r="H152" i="5"/>
  <c r="F152" i="5"/>
  <c r="G115" i="5"/>
  <c r="H115" i="5"/>
  <c r="F115" i="5"/>
  <c r="G87" i="5"/>
  <c r="H87" i="5"/>
  <c r="F87" i="5"/>
  <c r="G118" i="5"/>
  <c r="H118" i="5"/>
  <c r="F118" i="5"/>
  <c r="G116" i="5"/>
  <c r="H116" i="5"/>
  <c r="F116" i="5"/>
  <c r="G134" i="5"/>
  <c r="H134" i="5"/>
  <c r="F134" i="5"/>
  <c r="G81" i="5"/>
  <c r="H81" i="5"/>
  <c r="F81" i="5"/>
  <c r="G128" i="5"/>
  <c r="H128" i="5"/>
  <c r="F128" i="5"/>
  <c r="G121" i="5"/>
  <c r="H121" i="5"/>
  <c r="F121" i="5"/>
  <c r="G117" i="5"/>
  <c r="H117" i="5"/>
  <c r="F117" i="5"/>
  <c r="G120" i="5"/>
  <c r="H120" i="5"/>
  <c r="F120" i="5"/>
  <c r="G85" i="5"/>
  <c r="H85" i="5"/>
  <c r="F85" i="5"/>
  <c r="G83" i="5"/>
  <c r="H83" i="5"/>
  <c r="F83" i="5"/>
  <c r="G80" i="5"/>
  <c r="H80" i="5"/>
  <c r="F80" i="5"/>
  <c r="G79" i="5"/>
  <c r="H79" i="5"/>
  <c r="I79" i="5"/>
  <c r="I76" i="5" s="1"/>
  <c r="G86" i="5"/>
  <c r="H86" i="5"/>
  <c r="F86" i="5"/>
  <c r="G82" i="5"/>
  <c r="H82" i="5"/>
  <c r="F82" i="5"/>
  <c r="G150" i="5"/>
  <c r="H150" i="5"/>
  <c r="F150" i="5"/>
  <c r="G147" i="5"/>
  <c r="H147" i="5"/>
  <c r="F147" i="5"/>
  <c r="G149" i="5"/>
  <c r="H149" i="5"/>
  <c r="F149" i="5"/>
  <c r="G179" i="5"/>
  <c r="H179" i="5"/>
  <c r="H169" i="5" s="1"/>
  <c r="F179" i="5"/>
  <c r="G157" i="5"/>
  <c r="H157" i="5"/>
  <c r="F157" i="5"/>
  <c r="G151" i="5"/>
  <c r="H151" i="5"/>
  <c r="F151" i="5"/>
  <c r="G159" i="5"/>
  <c r="H159" i="5"/>
  <c r="F159" i="5"/>
  <c r="G158" i="5"/>
  <c r="H158" i="5"/>
  <c r="F158" i="5"/>
  <c r="G160" i="5"/>
  <c r="H160" i="5"/>
  <c r="F160" i="5"/>
  <c r="G156" i="5"/>
  <c r="H156" i="5"/>
  <c r="F156" i="5"/>
  <c r="G153" i="5"/>
  <c r="H153" i="5"/>
  <c r="F153" i="5"/>
  <c r="G155" i="5"/>
  <c r="H155" i="5"/>
  <c r="F155" i="5"/>
  <c r="G146" i="5"/>
  <c r="H146" i="5"/>
  <c r="F146" i="5"/>
  <c r="G170" i="5"/>
  <c r="F170" i="5"/>
  <c r="K191" i="5"/>
  <c r="K190" i="5" s="1"/>
  <c r="K189" i="5" s="1"/>
  <c r="J191" i="5"/>
  <c r="J190" i="5" s="1"/>
  <c r="J189" i="5" s="1"/>
  <c r="I191" i="5"/>
  <c r="I190" i="5" s="1"/>
  <c r="I189" i="5" s="1"/>
  <c r="K187" i="5"/>
  <c r="K186" i="5" s="1"/>
  <c r="K185" i="5" s="1"/>
  <c r="J187" i="5"/>
  <c r="I187" i="5"/>
  <c r="J145" i="5"/>
  <c r="I71" i="5"/>
  <c r="K66" i="5"/>
  <c r="J66" i="5"/>
  <c r="I66" i="5"/>
  <c r="K65" i="5"/>
  <c r="J65" i="5"/>
  <c r="I65" i="5"/>
  <c r="K64" i="5"/>
  <c r="J64" i="5"/>
  <c r="I64" i="5"/>
  <c r="K63" i="5"/>
  <c r="J63" i="5"/>
  <c r="I63" i="5"/>
  <c r="K60" i="5"/>
  <c r="K59" i="5" s="1"/>
  <c r="J60" i="5"/>
  <c r="J59" i="5" s="1"/>
  <c r="I60" i="5"/>
  <c r="I59" i="5" s="1"/>
  <c r="K57" i="5"/>
  <c r="K56" i="5" s="1"/>
  <c r="J57" i="5"/>
  <c r="J56" i="5" s="1"/>
  <c r="I57" i="5"/>
  <c r="I56" i="5" s="1"/>
  <c r="K54" i="5"/>
  <c r="J54" i="5"/>
  <c r="I54" i="5"/>
  <c r="K53" i="5"/>
  <c r="J53" i="5"/>
  <c r="I53" i="5"/>
  <c r="K50" i="5"/>
  <c r="J50" i="5"/>
  <c r="I50" i="5"/>
  <c r="K49" i="5"/>
  <c r="J49" i="5"/>
  <c r="I49" i="5"/>
  <c r="K48" i="5"/>
  <c r="J48" i="5"/>
  <c r="I48" i="5"/>
  <c r="K45" i="5"/>
  <c r="J45" i="5"/>
  <c r="I45" i="5"/>
  <c r="K44" i="5"/>
  <c r="J44" i="5"/>
  <c r="I44" i="5"/>
  <c r="K43" i="5"/>
  <c r="J43" i="5"/>
  <c r="I43" i="5"/>
  <c r="K42" i="5"/>
  <c r="J42" i="5"/>
  <c r="I42" i="5"/>
  <c r="K41" i="5"/>
  <c r="J41" i="5"/>
  <c r="I41" i="5"/>
  <c r="K38" i="5"/>
  <c r="J38" i="5"/>
  <c r="I38" i="5"/>
  <c r="K37" i="5"/>
  <c r="J37" i="5"/>
  <c r="I37" i="5"/>
  <c r="K34" i="5"/>
  <c r="J34" i="5"/>
  <c r="I34" i="5"/>
  <c r="K33" i="5"/>
  <c r="J33" i="5"/>
  <c r="I33" i="5"/>
  <c r="K32" i="5"/>
  <c r="J32" i="5"/>
  <c r="I32" i="5"/>
  <c r="K29" i="5"/>
  <c r="J29" i="5"/>
  <c r="I29" i="5"/>
  <c r="K28" i="5"/>
  <c r="J28" i="5"/>
  <c r="I28" i="5"/>
  <c r="K27" i="5"/>
  <c r="J27" i="5"/>
  <c r="I27" i="5"/>
  <c r="K24" i="5"/>
  <c r="K23" i="5" s="1"/>
  <c r="J24" i="5"/>
  <c r="J23" i="5" s="1"/>
  <c r="I24" i="5"/>
  <c r="I23" i="5" s="1"/>
  <c r="K21" i="5"/>
  <c r="K20" i="5" s="1"/>
  <c r="J21" i="5"/>
  <c r="J20" i="5" s="1"/>
  <c r="I21" i="5"/>
  <c r="I20" i="5" s="1"/>
  <c r="K18" i="5"/>
  <c r="J18" i="5"/>
  <c r="I18" i="5"/>
  <c r="K17" i="5"/>
  <c r="J17" i="5"/>
  <c r="I17" i="5"/>
  <c r="J186" i="5"/>
  <c r="J185" i="5" s="1"/>
  <c r="I186" i="5"/>
  <c r="I185" i="5" s="1"/>
  <c r="K145" i="5"/>
  <c r="K71" i="5"/>
  <c r="H190" i="5"/>
  <c r="H189" i="5" s="1"/>
  <c r="G190" i="5"/>
  <c r="G189" i="5" s="1"/>
  <c r="F190" i="5"/>
  <c r="F189" i="5" s="1"/>
  <c r="H186" i="5"/>
  <c r="H185" i="5" s="1"/>
  <c r="G186" i="5"/>
  <c r="G185" i="5" s="1"/>
  <c r="F186" i="5"/>
  <c r="F185" i="5" s="1"/>
  <c r="H71" i="5"/>
  <c r="G71" i="5"/>
  <c r="F71" i="5"/>
  <c r="H62" i="5"/>
  <c r="G62" i="5"/>
  <c r="F62" i="5"/>
  <c r="H59" i="5"/>
  <c r="G59" i="5"/>
  <c r="F59" i="5"/>
  <c r="H56" i="5"/>
  <c r="G56" i="5"/>
  <c r="F56" i="5"/>
  <c r="H52" i="5"/>
  <c r="G52" i="5"/>
  <c r="F52" i="5"/>
  <c r="H47" i="5"/>
  <c r="G47" i="5"/>
  <c r="F47" i="5"/>
  <c r="H40" i="5"/>
  <c r="G40" i="5"/>
  <c r="F40" i="5"/>
  <c r="H36" i="5"/>
  <c r="G36" i="5"/>
  <c r="F36" i="5"/>
  <c r="H31" i="5"/>
  <c r="G31" i="5"/>
  <c r="F31" i="5"/>
  <c r="H26" i="5"/>
  <c r="G26" i="5"/>
  <c r="F26" i="5"/>
  <c r="H23" i="5"/>
  <c r="G23" i="5"/>
  <c r="F23" i="5"/>
  <c r="H20" i="5"/>
  <c r="G20" i="5"/>
  <c r="F20" i="5"/>
  <c r="H16" i="5"/>
  <c r="G16" i="5"/>
  <c r="F16" i="5"/>
  <c r="E190" i="5"/>
  <c r="E189" i="5" s="1"/>
  <c r="D190" i="5"/>
  <c r="D189" i="5" s="1"/>
  <c r="C190" i="5"/>
  <c r="C189" i="5" s="1"/>
  <c r="E186" i="5"/>
  <c r="E185" i="5" s="1"/>
  <c r="D186" i="5"/>
  <c r="D185" i="5" s="1"/>
  <c r="C186" i="5"/>
  <c r="C185" i="5" s="1"/>
  <c r="E62" i="5"/>
  <c r="D62" i="5"/>
  <c r="C62" i="5"/>
  <c r="E59" i="5"/>
  <c r="D59" i="5"/>
  <c r="C59" i="5"/>
  <c r="D56" i="5"/>
  <c r="C56" i="5"/>
  <c r="E56" i="5"/>
  <c r="E52" i="5"/>
  <c r="D52" i="5"/>
  <c r="C52" i="5"/>
  <c r="E47" i="5"/>
  <c r="D47" i="5"/>
  <c r="C47" i="5"/>
  <c r="E40" i="5"/>
  <c r="D40" i="5"/>
  <c r="C40" i="5"/>
  <c r="E36" i="5"/>
  <c r="D36" i="5"/>
  <c r="C36" i="5"/>
  <c r="E31" i="5"/>
  <c r="D31" i="5"/>
  <c r="C31" i="5"/>
  <c r="E26" i="5"/>
  <c r="D26" i="5"/>
  <c r="C26" i="5"/>
  <c r="E23" i="5"/>
  <c r="D23" i="5"/>
  <c r="C23" i="5"/>
  <c r="E20" i="5"/>
  <c r="D20" i="5"/>
  <c r="C20" i="5"/>
  <c r="E16" i="5"/>
  <c r="D16" i="5"/>
  <c r="C16" i="5"/>
  <c r="L193" i="5"/>
  <c r="G76" i="5" l="1"/>
  <c r="H76" i="5"/>
  <c r="G169" i="5"/>
  <c r="F169" i="5"/>
  <c r="F79" i="5"/>
  <c r="K16" i="5"/>
  <c r="J16" i="5"/>
  <c r="K36" i="5"/>
  <c r="I52" i="5"/>
  <c r="I16" i="5"/>
  <c r="J26" i="5"/>
  <c r="K31" i="5"/>
  <c r="J47" i="5"/>
  <c r="K52" i="5"/>
  <c r="I26" i="5"/>
  <c r="J31" i="5"/>
  <c r="I31" i="5"/>
  <c r="J52" i="5"/>
  <c r="I47" i="5"/>
  <c r="I40" i="5"/>
  <c r="J62" i="5"/>
  <c r="K26" i="5"/>
  <c r="I36" i="5"/>
  <c r="K40" i="5"/>
  <c r="J40" i="5"/>
  <c r="K47" i="5"/>
  <c r="J36" i="5"/>
  <c r="J71" i="5"/>
  <c r="G145" i="5"/>
  <c r="H145" i="5"/>
  <c r="I62" i="5"/>
  <c r="K62" i="5"/>
  <c r="G14" i="5"/>
  <c r="F14" i="5"/>
  <c r="H14" i="5"/>
  <c r="D14" i="5"/>
  <c r="E14" i="5"/>
  <c r="C14" i="5"/>
  <c r="K14" i="5" l="1"/>
  <c r="I14" i="5"/>
  <c r="J14" i="5"/>
  <c r="L189" i="5"/>
  <c r="L70" i="5" s="1"/>
  <c r="C133" i="5"/>
  <c r="F133" i="5" l="1"/>
  <c r="F76" i="5" s="1"/>
  <c r="C76" i="5"/>
  <c r="E145" i="5"/>
  <c r="E71" i="5"/>
  <c r="D145" i="5"/>
  <c r="D71" i="5"/>
  <c r="C145" i="5"/>
  <c r="C71" i="5"/>
  <c r="L195" i="5"/>
  <c r="C70" i="5" l="1"/>
  <c r="E70" i="5"/>
  <c r="E68" i="5" s="1"/>
  <c r="E193" i="5" s="1"/>
  <c r="D70" i="5"/>
  <c r="D68" i="5" s="1"/>
  <c r="D193" i="5" s="1"/>
  <c r="C68" i="5" l="1"/>
  <c r="C193" i="5" s="1"/>
  <c r="I145" i="5"/>
  <c r="F145" i="5"/>
  <c r="G70" i="5" l="1"/>
  <c r="G68" i="5" s="1"/>
  <c r="G193" i="5" s="1"/>
  <c r="J70" i="5"/>
  <c r="J68" i="5" s="1"/>
  <c r="J193" i="5" s="1"/>
  <c r="H70" i="5" l="1"/>
  <c r="H68" i="5" s="1"/>
  <c r="H193" i="5" s="1"/>
  <c r="K70" i="5"/>
  <c r="K68" i="5" s="1"/>
  <c r="K193" i="5" s="1"/>
  <c r="I70" i="5"/>
  <c r="I68" i="5" s="1"/>
  <c r="I193" i="5" s="1"/>
  <c r="F70" i="5"/>
  <c r="F68" i="5" s="1"/>
  <c r="F193" i="5" s="1"/>
</calcChain>
</file>

<file path=xl/sharedStrings.xml><?xml version="1.0" encoding="utf-8"?>
<sst xmlns="http://schemas.openxmlformats.org/spreadsheetml/2006/main" count="1448" uniqueCount="495">
  <si>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</si>
  <si>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</si>
  <si>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</si>
  <si>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</si>
  <si>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</si>
  <si>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</si>
  <si>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</si>
  <si>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</si>
  <si>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</si>
  <si>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</si>
  <si>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</si>
  <si>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</si>
  <si>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</si>
  <si>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</si>
  <si>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</si>
  <si>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</si>
  <si>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</si>
  <si>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</si>
  <si>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</si>
  <si>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</si>
  <si>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</si>
  <si>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</si>
  <si>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</si>
  <si>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</si>
  <si>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</si>
  <si>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</si>
  <si>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</si>
  <si>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</si>
  <si>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</si>
  <si>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</si>
  <si>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</si>
  <si>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</si>
  <si>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</si>
  <si>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</si>
  <si>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</si>
  <si>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</si>
  <si>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</si>
  <si>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</si>
  <si>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</si>
  <si>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</si>
  <si>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</si>
  <si>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</si>
  <si>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</si>
  <si>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</si>
  <si>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</si>
  <si>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</si>
  <si>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</si>
  <si>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</si>
  <si>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</si>
  <si>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</si>
  <si>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</si>
  <si>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</si>
  <si>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</si>
  <si>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</si>
  <si>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</si>
  <si>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</si>
  <si>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</si>
  <si>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</si>
  <si>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</si>
  <si>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</si>
  <si>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</si>
  <si>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</si>
  <si>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</si>
  <si>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</si>
  <si>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</si>
  <si>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</si>
  <si>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</si>
  <si>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</si>
  <si>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</si>
  <si>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</si>
  <si>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</si>
  <si>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</si>
  <si>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</si>
  <si>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</si>
  <si>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</si>
  <si>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</si>
  <si>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</si>
  <si>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</si>
  <si>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</si>
  <si>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</si>
  <si>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</si>
  <si>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</si>
  <si>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</si>
  <si>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</si>
  <si>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</si>
  <si>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</si>
  <si>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</si>
  <si>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</si>
  <si>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</si>
  <si>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</si>
  <si>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</si>
  <si>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</si>
  <si>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</si>
  <si>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</si>
  <si>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</si>
  <si>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</si>
  <si>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</si>
  <si>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</si>
  <si>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</si>
  <si>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</si>
  <si>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</si>
  <si>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</si>
  <si>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</si>
  <si>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</si>
  <si>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</si>
  <si>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</si>
  <si>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</si>
  <si>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</si>
  <si>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</si>
  <si>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</si>
  <si>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</si>
  <si>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</si>
  <si>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</si>
  <si>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</si>
  <si>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</si>
  <si>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</si>
  <si>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</si>
  <si>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</si>
  <si>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</si>
  <si>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</si>
  <si>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</si>
  <si>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</si>
  <si>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</si>
  <si>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</si>
  <si>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</si>
  <si>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</si>
  <si>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</si>
  <si>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</si>
  <si>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</si>
  <si>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</si>
  <si>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</si>
  <si>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</si>
  <si>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</si>
  <si>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</si>
  <si>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</si>
  <si>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</si>
  <si>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</si>
  <si>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</si>
  <si>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</si>
  <si>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</si>
  <si>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</si>
  <si>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</si>
  <si>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</si>
  <si>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</si>
  <si>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</si>
  <si>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</si>
  <si>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</si>
  <si>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</si>
  <si>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</si>
  <si>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</si>
  <si>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</si>
  <si>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</si>
  <si>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</si>
  <si>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</si>
  <si>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</si>
  <si>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</si>
  <si>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</si>
  <si>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</si>
  <si>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</si>
  <si>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</si>
  <si>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</si>
  <si>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</si>
  <si>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</si>
  <si>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</si>
  <si>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</si>
  <si>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</si>
  <si>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</si>
  <si>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</si>
  <si>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</si>
  <si>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</si>
  <si>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</si>
  <si>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</si>
  <si>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</si>
  <si>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</si>
  <si>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</si>
  <si>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</si>
  <si>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</si>
  <si>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</si>
  <si>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</si>
  <si>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</si>
  <si>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</si>
  <si>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</si>
  <si>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</si>
  <si>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</si>
  <si>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</si>
  <si>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</si>
  <si>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</si>
  <si>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</si>
  <si>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</si>
  <si>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</si>
  <si>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</si>
  <si>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</si>
  <si>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</si>
  <si>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</si>
  <si>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</si>
  <si>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</si>
  <si>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</si>
  <si>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</si>
  <si>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</si>
  <si>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</si>
  <si>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</si>
  <si>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</si>
  <si>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</si>
  <si>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</si>
  <si>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</si>
  <si>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</si>
  <si>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</si>
  <si>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</si>
  <si>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</si>
  <si>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</si>
  <si>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</si>
  <si>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</si>
  <si>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</si>
  <si>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</si>
  <si>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</si>
  <si>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</si>
  <si>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</si>
  <si>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</si>
  <si>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</si>
  <si>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</si>
  <si>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</si>
  <si>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</si>
  <si>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</si>
  <si>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</si>
  <si>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</si>
  <si>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</si>
  <si>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</si>
  <si>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</si>
  <si>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</si>
  <si>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</si>
  <si>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</si>
  <si>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</si>
  <si>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</si>
  <si>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</si>
  <si>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</si>
  <si>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</si>
  <si>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</si>
  <si>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</si>
  <si>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</si>
  <si>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</si>
  <si>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</si>
  <si>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</si>
  <si>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</si>
  <si>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</si>
  <si>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</si>
  <si>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</si>
  <si>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</si>
  <si>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</si>
  <si>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</si>
  <si>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</si>
  <si>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</si>
  <si>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</si>
  <si>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</si>
  <si>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</si>
  <si>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</si>
  <si>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</si>
  <si>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</si>
  <si>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</si>
  <si>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</si>
  <si>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</si>
  <si>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</si>
  <si>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</si>
  <si>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</si>
  <si>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</si>
  <si>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</si>
  <si>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</si>
  <si>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</si>
  <si>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</si>
  <si>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</si>
  <si>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</si>
  <si>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</si>
  <si>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</si>
  <si>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</si>
  <si>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</si>
  <si>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</si>
  <si>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</si>
  <si>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</si>
  <si>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</si>
  <si>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</si>
  <si>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</si>
  <si>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</si>
  <si>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</si>
  <si>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</si>
  <si>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</si>
  <si>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</si>
  <si>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</si>
  <si>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</si>
  <si>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</si>
  <si>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</si>
  <si>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</si>
  <si>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</si>
  <si>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</si>
  <si>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</si>
  <si>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</si>
  <si>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</si>
  <si>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</si>
  <si>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</si>
  <si>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</si>
  <si>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</si>
  <si>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</si>
  <si>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</si>
  <si>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</si>
  <si>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</si>
  <si>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</si>
  <si>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</si>
  <si>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</si>
  <si>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</si>
  <si>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</si>
  <si>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</si>
  <si>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</si>
  <si>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</si>
  <si>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</si>
  <si>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</si>
  <si>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</si>
  <si>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</si>
  <si>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</si>
  <si>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</si>
  <si>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</si>
  <si>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</si>
  <si>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</si>
  <si>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</si>
  <si>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</si>
  <si>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</si>
  <si>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</si>
  <si>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</si>
  <si>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</si>
  <si>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</si>
  <si>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</si>
  <si>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</si>
  <si>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</si>
  <si>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</si>
  <si>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</si>
  <si>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</si>
  <si>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</si>
  <si>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</si>
  <si>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</si>
  <si>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</si>
  <si>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</si>
  <si>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</si>
  <si>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</si>
  <si>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</si>
  <si>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</si>
  <si>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</si>
  <si>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</si>
  <si>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</si>
  <si>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</si>
  <si>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</si>
  <si>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</si>
  <si>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</si>
  <si>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</si>
  <si>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</si>
  <si>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</si>
  <si>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</si>
  <si>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</si>
  <si>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</si>
  <si>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</si>
  <si>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</si>
  <si>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</si>
  <si>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</si>
  <si>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</si>
  <si>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</si>
  <si>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</si>
  <si>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</si>
  <si>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</si>
  <si>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</si>
  <si>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</si>
  <si>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</si>
  <si>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</si>
  <si>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</si>
  <si>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</si>
  <si>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</si>
  <si>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</si>
  <si>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</si>
  <si>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</si>
  <si>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</si>
  <si>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</si>
  <si>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</si>
  <si>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</si>
  <si>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</si>
  <si>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</si>
  <si>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</si>
  <si>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</si>
  <si>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</si>
  <si>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</si>
  <si>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</si>
  <si>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</si>
  <si>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</si>
  <si>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</si>
  <si>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</si>
  <si>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</si>
  <si>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</si>
  <si>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</si>
  <si>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</si>
  <si>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</si>
  <si>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</si>
  <si>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</si>
  <si>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</si>
  <si>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</si>
  <si>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</si>
  <si>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</si>
  <si>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</si>
  <si>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</si>
  <si>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</si>
  <si>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</si>
  <si>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</si>
  <si>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</si>
  <si>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</si>
  <si>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</si>
  <si>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</si>
  <si>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</si>
  <si>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</si>
  <si>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</si>
  <si>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</si>
  <si>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</si>
  <si>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</si>
  <si>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</si>
  <si>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</si>
  <si>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</si>
  <si>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</si>
  <si>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</si>
  <si>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</si>
  <si>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</si>
  <si>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</si>
  <si>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</si>
  <si>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</si>
  <si>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</si>
  <si>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</si>
  <si>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</si>
  <si>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</si>
  <si>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</si>
  <si>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</si>
  <si>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</si>
  <si>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</si>
  <si>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</si>
  <si>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</si>
  <si>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</si>
  <si>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</si>
  <si>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</si>
  <si>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</si>
  <si>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</si>
  <si>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</si>
  <si>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</si>
  <si>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</si>
  <si>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</si>
  <si>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</si>
  <si>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</si>
  <si>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</si>
  <si>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</si>
  <si>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</si>
  <si>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</si>
  <si>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</si>
  <si>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</si>
  <si>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</si>
  <si>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</si>
  <si>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</si>
  <si>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</si>
  <si>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</si>
  <si>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</si>
  <si>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</si>
  <si>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</si>
  <si>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</si>
  <si>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</si>
  <si>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</si>
  <si>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Субсиди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</si>
  <si>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</si>
  <si>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</si>
  <si>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</si>
  <si>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</si>
  <si>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</si>
  <si>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</si>
  <si>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</si>
  <si>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2 02 49999 14 000 150</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</si>
  <si>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</si>
  <si>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202 39999 14 0000 150</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</si>
  <si>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</si>
  <si>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</si>
  <si>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Иные межбюджетные трансферты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</si>
  <si>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Приложение №1</t>
  </si>
  <si>
    <t>№____ от 24 марта 2023 года</t>
  </si>
  <si>
    <t>№____ от 09 февраля 2023 года</t>
  </si>
  <si>
    <t>к решению сессии первого созыва Собрания депутатов</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</si>
  <si>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</si>
  <si>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</si>
  <si>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</si>
  <si>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</si>
  <si>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</si>
  <si>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</si>
  <si>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</si>
  <si>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</si>
  <si>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</si>
  <si>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№____ от 19 мая 2023 года</t>
  </si>
  <si>
    <t>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t>
  </si>
  <si>
    <t>Субсидии на создание спортивных площадок ГТО</t>
  </si>
  <si>
    <t>к решению сессии первого созыва Собрания депутатов № ____                  от 19 мая 2023 года</t>
  </si>
  <si>
    <t>Субсидии на обеспечение условий для развития кадрового потенциала муниципальных образовательных организаций в Архангельской области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</si>
</sst>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0_р_._-;\-* #,##0.0_р_._-;_-* &quot;-&quot;?_р_._-;_-@_-"/>
  </numFmts>
  <fonts count="39" x14ac:knownFonts="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sz val="8"/>
      <color rgb="FF000000"/>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0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0" fontId="20" fillId="0" borderId="0" xfId="0" applyFont="1" applyFill="1" applyAlignment="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9" fontId="23" fillId="4" borderId="30" xfId="0" applyNumberFormat="1" applyFont="1" applyFill="1" applyBorder="1" applyAlignment="1">
      <alignment horizontal="center"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18" fillId="0" borderId="30" xfId="0" applyFont="1" applyFill="1" applyBorder="1" applyAlignment="1">
      <alignment horizontal="center" vertical="center" wrapText="1"/>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30" xfId="0" applyFont="1" applyFill="1" applyBorder="1" applyAlignment="1">
      <alignment horizontal="left" vertical="center" wrapText="1" indent="2"/>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18" fillId="0" borderId="30" xfId="0" applyFont="1" applyFill="1" applyBorder="1" applyAlignment="1">
      <alignment horizontal="center" vertical="center" wrapText="1"/>
    </xf>
    <xf numFmtId="0" fontId="18" fillId="4" borderId="30" xfId="0" applyNumberFormat="1" applyFont="1" applyFill="1" applyBorder="1" applyAlignment="1">
      <alignment horizontal="left" vertical="center" wrapText="1" indent="2"/>
    </xf>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4" fontId="34" fillId="0" borderId="30" xfId="0" applyNumberFormat="1" applyFont="1" applyFill="1" applyBorder="1" applyAlignment="1">
      <alignment horizontal="right" vertical="center"/>
    </xf>
    <xf numFmtId="0" fontId="26" fillId="0" borderId="4" xfId="0" applyFont="1" applyFill="1" applyBorder="1" applyAlignment="1">
      <alignment horizontal="center" vertical="center" wrapText="1"/>
    </xf>
    <xf numFmtId="49" fontId="34" fillId="4" borderId="30"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0" fontId="38" fillId="0" borderId="30" xfId="0" applyFont="1" applyBorder="1" applyAlignment="1">
      <alignment horizontal="center"/>
    </xf>
    <xf numFmtId="164" fontId="34" fillId="0" borderId="30" xfId="0" applyNumberFormat="1" applyFont="1" applyFill="1" applyBorder="1" applyAlignment="1">
      <alignment horizontal="center" vertical="center" wrapText="1"/>
    </xf>
    <xf numFmtId="164" fontId="26" fillId="0" borderId="30" xfId="0" applyNumberFormat="1" applyFont="1" applyFill="1" applyBorder="1" applyAlignment="1">
      <alignment horizontal="center" vertical="center" wrapText="1"/>
    </xf>
    <xf numFmtId="0" fontId="26" fillId="0" borderId="30" xfId="0" applyFont="1" applyFill="1" applyBorder="1" applyAlignment="1">
      <alignment horizontal="center" vertical="center" wrapText="1"/>
    </xf>
    <xf numFmtId="164" fontId="26" fillId="4" borderId="30" xfId="0" applyNumberFormat="1" applyFont="1" applyFill="1" applyBorder="1" applyAlignment="1">
      <alignment horizontal="center" vertical="center" wrapText="1"/>
    </xf>
    <xf numFmtId="0" fontId="30" fillId="0" borderId="0" xfId="0" applyFont="1" applyFill="1" applyAlignment="1">
      <alignment horizontal="center" vertical="center"/>
    </xf>
    <xf numFmtId="0" fontId="30" fillId="4" borderId="0" xfId="0" applyFont="1" applyFill="1" applyAlignment="1">
      <alignment horizontal="center" vertical="center"/>
    </xf>
    <xf numFmtId="0" fontId="26" fillId="0" borderId="0" xfId="0" applyFont="1" applyFill="1" applyAlignment="1">
      <alignment horizontal="center" vertical="center"/>
    </xf>
    <xf numFmtId="0" fontId="18" fillId="4" borderId="30" xfId="0" applyNumberFormat="1" applyFont="1" applyFill="1" applyBorder="1" applyAlignment="1">
      <alignment horizontal="left" vertical="top" wrapText="1" indent="2"/>
    </xf>
    <xf numFmtId="0" fontId="18" fillId="4" borderId="30" xfId="0" applyFont="1" applyFill="1" applyBorder="1" applyAlignment="1">
      <alignment horizontal="left" vertical="top" wrapText="1" indent="2"/>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0" fillId="4" borderId="30" xfId="0"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18" fillId="4" borderId="0" xfId="0" applyNumberFormat="1" applyFont="1" applyFill="1"/>
    <xf numFmtId="0" fontId="18" fillId="0" borderId="0" xfId="0" applyFont="1" applyFill="1" applyAlignment="1">
      <alignment horizontal="left" vertical="center" wrapText="1"/>
    </xf>
    <xf numFmtId="0" fontId="0" fillId="0" borderId="0" xfId="0" applyAlignment="1">
      <alignment horizontal="left"/>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9" fontId="27" fillId="4" borderId="31" xfId="0" applyNumberFormat="1"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20" fillId="4" borderId="0" xfId="0" applyFont="1" applyFill="1" applyAlignment="1"/>
    <xf numFmtId="0" fontId="0" fillId="4" borderId="0" xfId="0" applyFill="1" applyAlignment="1">
      <alignment horizontal="left"/>
    </xf>
    <xf numFmtId="0" fontId="0" fillId="4" borderId="0" xfId="0" applyFill="1" applyAlignment="1"/>
    <xf numFmtId="0" fontId="0" fillId="4" borderId="0" xfId="0" applyFont="1" applyFill="1" applyAlignment="1"/>
    <xf numFmtId="0" fontId="30" fillId="4" borderId="0" xfId="0" applyFont="1" applyFill="1" applyAlignment="1">
      <alignment horizontal="left" vertical="top" wrapText="1"/>
    </xf>
    <xf numFmtId="0" fontId="22" fillId="4" borderId="3" xfId="0" applyFont="1" applyFill="1" applyBorder="1" applyAlignment="1">
      <alignment horizontal="center" vertical="top"/>
    </xf>
    <xf numFmtId="0" fontId="23" fillId="4" borderId="30" xfId="0" applyFont="1" applyFill="1" applyBorder="1" applyAlignment="1">
      <alignment vertical="top" wrapText="1"/>
    </xf>
    <xf numFmtId="0" fontId="18" fillId="4" borderId="30" xfId="0" applyFont="1" applyFill="1" applyBorder="1" applyAlignment="1">
      <alignment vertical="top" wrapText="1"/>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23" fillId="4" borderId="30" xfId="0" applyFont="1" applyFill="1" applyBorder="1" applyAlignment="1">
      <alignment horizontal="left" vertical="top" wrapText="1"/>
    </xf>
    <xf numFmtId="0" fontId="35" fillId="4" borderId="0" xfId="0" applyFont="1" applyFill="1" applyAlignment="1">
      <alignment vertical="top"/>
    </xf>
    <xf numFmtId="0" fontId="18" fillId="4" borderId="0" xfId="0" applyFont="1" applyFill="1" applyAlignment="1">
      <alignment vertical="top"/>
    </xf>
    <xf numFmtId="0" fontId="18" fillId="0" borderId="30"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18" fillId="4" borderId="6" xfId="0" applyFont="1" applyFill="1" applyBorder="1" applyAlignment="1">
      <alignment horizontal="center" vertical="top" wrapText="1"/>
    </xf>
    <xf numFmtId="0" fontId="18" fillId="4" borderId="7" xfId="0" applyFont="1" applyFill="1" applyBorder="1" applyAlignment="1">
      <alignment horizontal="center" vertical="top"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8" fillId="8" borderId="30" xfId="0" applyFont="1" applyFill="1" applyBorder="1" applyAlignment="1">
      <alignment horizontal="center" vertical="center" wrapText="1"/>
    </xf>
    <xf numFmtId="0" fontId="0" fillId="8" borderId="30" xfId="0" applyFill="1" applyBorder="1" applyAlignment="1">
      <alignment horizontal="center" vertical="center" wrapText="1"/>
    </xf>
    <xf numFmtId="0" fontId="0" fillId="0" borderId="30" xfId="0" applyBorder="1" applyAlignment="1">
      <alignment horizontal="center" vertical="center" wrapText="1"/>
    </xf>
    <xf numFmtId="0" fontId="18" fillId="0" borderId="30"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xf numFmtId="0" fontId="18" fillId="0" borderId="0" xfId="0" applyFont="1" applyFill="1" applyAlignment="1">
      <alignment horizontal="left" vertical="center" wrapText="1"/>
    </xf>
    <xf numFmtId="0" fontId="0" fillId="0" borderId="0" xfId="0" applyAlignment="1">
      <alignment horizontal="left"/>
    </xf>
    <xf numFmtId="0" fontId="18" fillId="7" borderId="30" xfId="0" applyFont="1" applyFill="1" applyBorder="1" applyAlignment="1">
      <alignment horizontal="center" vertical="center" wrapText="1"/>
    </xf>
    <xf numFmtId="0" fontId="0" fillId="7" borderId="30" xfId="0" applyFill="1" applyBorder="1" applyAlignment="1">
      <alignment horizontal="center" vertical="center" wrapText="1"/>
    </xf>
    <xf numFmtId="0" fontId="23" fillId="0" borderId="0" xfId="0" applyFont="1" applyFill="1" applyAlignment="1">
      <alignment horizontal="center" vertical="center" wrapText="1"/>
    </xf>
    <xf numFmtId="0" fontId="23" fillId="0" borderId="0" xfId="0" applyFont="1" applyFill="1" applyAlignment="1"/>
    <xf numFmtId="0" fontId="0" fillId="0" borderId="0" xfId="0" applyFont="1" applyAlignment="1"/>
    <xf numFmtId="0" fontId="18" fillId="4" borderId="0" xfId="0" applyFont="1" applyFill="1" applyAlignment="1">
      <alignment horizontal="left" vertical="center" wrapText="1"/>
    </xf>
    <xf numFmtId="0" fontId="18" fillId="4" borderId="30" xfId="0" applyFont="1" applyFill="1" applyBorder="1" applyAlignment="1">
      <alignment horizontal="center" vertical="center" wrapText="1"/>
    </xf>
    <xf numFmtId="0" fontId="0" fillId="4" borderId="30" xfId="0" applyFill="1" applyBorder="1" applyAlignment="1">
      <alignment horizontal="center" vertical="center" wrapText="1"/>
    </xf>
    <xf numFmtId="4" fontId="18" fillId="4" borderId="0" xfId="0" applyNumberFormat="1" applyFont="1" applyFill="1" applyAlignment="1"/>
    <xf numFmtId="0" fontId="20" fillId="4" borderId="0" xfId="0" applyFont="1" applyFill="1" applyAlignment="1">
      <alignment horizontal="center" vertical="center"/>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09375" defaultRowHeight="13.2" x14ac:dyDescent="0.25"/>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hidden="1" customHeight="1" x14ac:dyDescent="0.25">
      <c r="B1" s="4"/>
      <c r="C1" s="1"/>
      <c r="D1" s="4"/>
      <c r="E1" s="4"/>
      <c r="I1" s="4" t="s">
        <v>287</v>
      </c>
      <c r="J1" s="1"/>
      <c r="K1" s="1"/>
    </row>
    <row r="2" spans="1:12" ht="13.5" hidden="1" customHeight="1" x14ac:dyDescent="0.25">
      <c r="B2" s="4"/>
      <c r="C2" s="1"/>
      <c r="D2" s="4"/>
      <c r="E2" s="4"/>
      <c r="I2" s="10" t="s">
        <v>288</v>
      </c>
      <c r="J2" s="1"/>
      <c r="K2" s="1"/>
    </row>
    <row r="3" spans="1:12" ht="13.5" hidden="1" customHeight="1" x14ac:dyDescent="0.25">
      <c r="B3" s="4"/>
      <c r="C3" s="1"/>
      <c r="D3" s="1"/>
      <c r="E3" s="1"/>
      <c r="I3" s="10"/>
      <c r="J3" s="1"/>
      <c r="K3" s="1"/>
    </row>
    <row r="4" spans="1:12" ht="13.5" hidden="1" customHeight="1" x14ac:dyDescent="0.25">
      <c r="B4" s="4"/>
      <c r="C4" s="1"/>
      <c r="D4" s="1"/>
      <c r="E4" s="1"/>
      <c r="I4" s="10"/>
      <c r="J4" s="1"/>
      <c r="K4" s="1"/>
    </row>
    <row r="5" spans="1:12" ht="13.5" hidden="1" customHeight="1" x14ac:dyDescent="0.25">
      <c r="B5" s="4"/>
      <c r="C5" s="1"/>
      <c r="D5" s="1"/>
      <c r="E5" s="1"/>
      <c r="I5" s="23"/>
      <c r="J5" s="1"/>
      <c r="K5" s="1"/>
    </row>
    <row r="6" spans="1:12" ht="13.5" hidden="1" customHeight="1" x14ac:dyDescent="0.25">
      <c r="B6" s="4"/>
      <c r="C6" s="1"/>
      <c r="D6" s="1"/>
      <c r="E6" s="1"/>
      <c r="I6" s="23"/>
      <c r="J6" s="1"/>
      <c r="K6" s="1"/>
    </row>
    <row r="7" spans="1:12" ht="13.5" customHeight="1" x14ac:dyDescent="0.25">
      <c r="B7" s="4"/>
      <c r="C7" s="1"/>
      <c r="D7" s="1"/>
      <c r="E7" s="1"/>
      <c r="I7" s="23"/>
      <c r="J7" s="1"/>
      <c r="K7" s="1"/>
    </row>
    <row r="8" spans="1:12" ht="20.25" customHeight="1" x14ac:dyDescent="0.25">
      <c r="A8" s="363" t="s">
        <v>336</v>
      </c>
      <c r="B8" s="363"/>
      <c r="C8" s="364"/>
      <c r="D8" s="364"/>
      <c r="E8" s="364"/>
      <c r="F8" s="364"/>
      <c r="G8" s="364"/>
      <c r="H8" s="364"/>
      <c r="I8" s="364"/>
      <c r="J8" s="364"/>
      <c r="K8" s="128"/>
      <c r="L8" s="128"/>
    </row>
    <row r="9" spans="1:12" ht="12" customHeight="1" x14ac:dyDescent="0.25">
      <c r="A9" s="3"/>
      <c r="B9" s="5"/>
      <c r="C9" s="5"/>
      <c r="D9" s="5"/>
      <c r="E9" s="5"/>
      <c r="F9" s="5"/>
      <c r="G9" s="5"/>
      <c r="H9" s="5"/>
      <c r="I9" s="5"/>
      <c r="J9" s="5"/>
      <c r="K9" s="5"/>
      <c r="L9" s="11"/>
    </row>
    <row r="10" spans="1:12" ht="30" customHeight="1" x14ac:dyDescent="0.25">
      <c r="A10" s="365" t="s">
        <v>50</v>
      </c>
      <c r="B10" s="367" t="s">
        <v>51</v>
      </c>
      <c r="C10" s="369" t="s">
        <v>337</v>
      </c>
      <c r="D10" s="370"/>
      <c r="E10" s="371"/>
      <c r="F10" s="369" t="s">
        <v>290</v>
      </c>
      <c r="G10" s="370"/>
      <c r="H10" s="371"/>
      <c r="I10" s="372" t="s">
        <v>338</v>
      </c>
      <c r="J10" s="373"/>
      <c r="K10" s="374"/>
      <c r="L10" s="11"/>
    </row>
    <row r="11" spans="1:12" ht="22.5" customHeight="1" x14ac:dyDescent="0.25">
      <c r="A11" s="366"/>
      <c r="B11" s="368"/>
      <c r="C11" s="66" t="s">
        <v>132</v>
      </c>
      <c r="D11" s="67" t="s">
        <v>139</v>
      </c>
      <c r="E11" s="68" t="s">
        <v>191</v>
      </c>
      <c r="F11" s="66" t="s">
        <v>132</v>
      </c>
      <c r="G11" s="67" t="s">
        <v>139</v>
      </c>
      <c r="H11" s="68" t="s">
        <v>191</v>
      </c>
      <c r="I11" s="66" t="s">
        <v>132</v>
      </c>
      <c r="J11" s="67" t="s">
        <v>139</v>
      </c>
      <c r="K11" s="68" t="s">
        <v>191</v>
      </c>
      <c r="L11" s="12"/>
    </row>
    <row r="12" spans="1:12" x14ac:dyDescent="0.25">
      <c r="A12" s="6">
        <v>1</v>
      </c>
      <c r="B12" s="48">
        <v>2</v>
      </c>
      <c r="C12" s="69">
        <v>3</v>
      </c>
      <c r="D12" s="70">
        <v>4</v>
      </c>
      <c r="E12" s="71">
        <v>5</v>
      </c>
      <c r="F12" s="69">
        <v>6</v>
      </c>
      <c r="G12" s="70">
        <v>7</v>
      </c>
      <c r="H12" s="71">
        <v>8</v>
      </c>
      <c r="I12" s="69">
        <v>9</v>
      </c>
      <c r="J12" s="70">
        <v>10</v>
      </c>
      <c r="K12" s="71">
        <v>11</v>
      </c>
      <c r="L12" s="13"/>
    </row>
    <row r="13" spans="1:12" x14ac:dyDescent="0.25">
      <c r="A13" s="45"/>
      <c r="B13" s="49"/>
      <c r="C13" s="72"/>
      <c r="D13" s="73"/>
      <c r="E13" s="74"/>
      <c r="F13" s="72"/>
      <c r="G13" s="73"/>
      <c r="H13" s="74"/>
      <c r="I13" s="72"/>
      <c r="J13" s="73"/>
      <c r="K13" s="74"/>
      <c r="L13" s="14"/>
    </row>
    <row r="14" spans="1:12" ht="21" hidden="1" customHeight="1" x14ac:dyDescent="0.25">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x14ac:dyDescent="0.25">
      <c r="A15" s="32"/>
      <c r="B15" s="51"/>
      <c r="C15" s="78"/>
      <c r="D15" s="79"/>
      <c r="E15" s="80"/>
      <c r="F15" s="78"/>
      <c r="G15" s="79"/>
      <c r="H15" s="80"/>
      <c r="I15" s="78"/>
      <c r="J15" s="79"/>
      <c r="K15" s="80"/>
      <c r="L15" s="16"/>
    </row>
    <row r="16" spans="1:12" ht="16.5" hidden="1" customHeight="1" x14ac:dyDescent="0.25">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x14ac:dyDescent="0.25">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x14ac:dyDescent="0.25">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x14ac:dyDescent="0.25">
      <c r="A19" s="7"/>
      <c r="B19" s="53"/>
      <c r="C19" s="78"/>
      <c r="D19" s="79"/>
      <c r="E19" s="80"/>
      <c r="F19" s="78"/>
      <c r="G19" s="79"/>
      <c r="H19" s="80"/>
      <c r="I19" s="78"/>
      <c r="J19" s="79"/>
      <c r="K19" s="80"/>
      <c r="L19" s="16"/>
    </row>
    <row r="20" spans="1:12" ht="30" hidden="1" customHeight="1" x14ac:dyDescent="0.25">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x14ac:dyDescent="0.25">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x14ac:dyDescent="0.25">
      <c r="A22" s="7"/>
      <c r="B22" s="53"/>
      <c r="C22" s="78"/>
      <c r="D22" s="79"/>
      <c r="E22" s="80"/>
      <c r="F22" s="78"/>
      <c r="G22" s="79"/>
      <c r="H22" s="80"/>
      <c r="I22" s="78"/>
      <c r="J22" s="79"/>
      <c r="K22" s="80"/>
      <c r="L22" s="16"/>
    </row>
    <row r="23" spans="1:12" ht="18" hidden="1" customHeight="1" x14ac:dyDescent="0.25">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x14ac:dyDescent="0.25">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x14ac:dyDescent="0.25">
      <c r="A25" s="7"/>
      <c r="B25" s="53"/>
      <c r="C25" s="78"/>
      <c r="D25" s="79"/>
      <c r="E25" s="80"/>
      <c r="F25" s="78"/>
      <c r="G25" s="79"/>
      <c r="H25" s="80"/>
      <c r="I25" s="78"/>
      <c r="J25" s="79"/>
      <c r="K25" s="80"/>
      <c r="L25" s="16"/>
    </row>
    <row r="26" spans="1:12" ht="17.25" hidden="1" customHeight="1" x14ac:dyDescent="0.25">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x14ac:dyDescent="0.25">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x14ac:dyDescent="0.25">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x14ac:dyDescent="0.25">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x14ac:dyDescent="0.25">
      <c r="A30" s="7"/>
      <c r="B30" s="53"/>
      <c r="C30" s="78"/>
      <c r="D30" s="79"/>
      <c r="E30" s="80"/>
      <c r="F30" s="78"/>
      <c r="G30" s="79"/>
      <c r="H30" s="80"/>
      <c r="I30" s="78"/>
      <c r="J30" s="79"/>
      <c r="K30" s="80"/>
      <c r="L30" s="16"/>
    </row>
    <row r="31" spans="1:12" ht="26.25" hidden="1" customHeight="1" x14ac:dyDescent="0.25">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x14ac:dyDescent="0.25">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x14ac:dyDescent="0.25">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x14ac:dyDescent="0.25">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x14ac:dyDescent="0.25">
      <c r="A35" s="7"/>
      <c r="B35" s="53"/>
      <c r="C35" s="78"/>
      <c r="D35" s="79"/>
      <c r="E35" s="80"/>
      <c r="F35" s="78"/>
      <c r="G35" s="79"/>
      <c r="H35" s="80"/>
      <c r="I35" s="78"/>
      <c r="J35" s="79"/>
      <c r="K35" s="80"/>
      <c r="L35" s="16"/>
    </row>
    <row r="36" spans="1:12" ht="19.5" hidden="1" customHeight="1" x14ac:dyDescent="0.25">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x14ac:dyDescent="0.25">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x14ac:dyDescent="0.25">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x14ac:dyDescent="0.25">
      <c r="A39" s="7"/>
      <c r="B39" s="53"/>
      <c r="C39" s="78"/>
      <c r="D39" s="79"/>
      <c r="E39" s="80"/>
      <c r="F39" s="78"/>
      <c r="G39" s="79"/>
      <c r="H39" s="80"/>
      <c r="I39" s="78"/>
      <c r="J39" s="79"/>
      <c r="K39" s="80"/>
      <c r="L39" s="16"/>
    </row>
    <row r="40" spans="1:12" ht="32.25" hidden="1" customHeight="1" x14ac:dyDescent="0.25">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x14ac:dyDescent="0.25">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x14ac:dyDescent="0.25">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x14ac:dyDescent="0.25">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x14ac:dyDescent="0.25">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x14ac:dyDescent="0.25">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x14ac:dyDescent="0.25">
      <c r="A46" s="37"/>
      <c r="B46" s="53"/>
      <c r="C46" s="78"/>
      <c r="D46" s="79"/>
      <c r="E46" s="80"/>
      <c r="F46" s="78"/>
      <c r="G46" s="79"/>
      <c r="H46" s="80"/>
      <c r="I46" s="78"/>
      <c r="J46" s="79"/>
      <c r="K46" s="80"/>
      <c r="L46" s="16"/>
    </row>
    <row r="47" spans="1:12" ht="19.5" hidden="1" customHeight="1" x14ac:dyDescent="0.25">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x14ac:dyDescent="0.25">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x14ac:dyDescent="0.25">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x14ac:dyDescent="0.25">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x14ac:dyDescent="0.25">
      <c r="A51" s="7"/>
      <c r="B51" s="53"/>
      <c r="C51" s="78"/>
      <c r="D51" s="79"/>
      <c r="E51" s="80"/>
      <c r="F51" s="78"/>
      <c r="G51" s="79"/>
      <c r="H51" s="80"/>
      <c r="I51" s="78"/>
      <c r="J51" s="79"/>
      <c r="K51" s="80"/>
      <c r="L51" s="16"/>
    </row>
    <row r="52" spans="1:12" ht="30" hidden="1" customHeight="1" x14ac:dyDescent="0.25">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x14ac:dyDescent="0.25">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x14ac:dyDescent="0.25">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x14ac:dyDescent="0.25">
      <c r="A55" s="7"/>
      <c r="B55" s="53"/>
      <c r="C55" s="78"/>
      <c r="D55" s="79"/>
      <c r="E55" s="80"/>
      <c r="F55" s="78"/>
      <c r="G55" s="79"/>
      <c r="H55" s="80"/>
      <c r="I55" s="78"/>
      <c r="J55" s="79"/>
      <c r="K55" s="80"/>
      <c r="L55" s="16"/>
    </row>
    <row r="56" spans="1:12" ht="29.25" hidden="1" customHeight="1" x14ac:dyDescent="0.25">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x14ac:dyDescent="0.25">
      <c r="A57" s="7" t="s">
        <v>79</v>
      </c>
      <c r="B57" s="53" t="s">
        <v>55</v>
      </c>
      <c r="C57" s="78">
        <v>200</v>
      </c>
      <c r="D57" s="79">
        <v>200</v>
      </c>
      <c r="E57" s="80">
        <v>200</v>
      </c>
      <c r="F57" s="78"/>
      <c r="G57" s="79"/>
      <c r="H57" s="80"/>
      <c r="I57" s="78">
        <f>C57+F57</f>
        <v>200</v>
      </c>
      <c r="J57" s="79">
        <f>D57+G57</f>
        <v>200</v>
      </c>
      <c r="K57" s="80">
        <f>E57+H57</f>
        <v>200</v>
      </c>
      <c r="L57" s="16"/>
    </row>
    <row r="58" spans="1:12" ht="14.25" hidden="1" customHeight="1" x14ac:dyDescent="0.25">
      <c r="A58" s="7"/>
      <c r="B58" s="53"/>
      <c r="C58" s="78"/>
      <c r="D58" s="79"/>
      <c r="E58" s="80"/>
      <c r="F58" s="78"/>
      <c r="G58" s="79"/>
      <c r="H58" s="80"/>
      <c r="I58" s="78"/>
      <c r="J58" s="79"/>
      <c r="K58" s="80"/>
      <c r="L58" s="16"/>
    </row>
    <row r="59" spans="1:12" ht="20.25" hidden="1" customHeight="1" x14ac:dyDescent="0.25">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x14ac:dyDescent="0.25">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x14ac:dyDescent="0.25">
      <c r="A61" s="7"/>
      <c r="B61" s="53"/>
      <c r="C61" s="78"/>
      <c r="D61" s="79"/>
      <c r="E61" s="80"/>
      <c r="F61" s="78"/>
      <c r="G61" s="79"/>
      <c r="H61" s="80"/>
      <c r="I61" s="78"/>
      <c r="J61" s="79"/>
      <c r="K61" s="80"/>
      <c r="L61" s="16"/>
    </row>
    <row r="62" spans="1:12" ht="19.5" hidden="1" customHeight="1" x14ac:dyDescent="0.25">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x14ac:dyDescent="0.25">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x14ac:dyDescent="0.25">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x14ac:dyDescent="0.25">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x14ac:dyDescent="0.25">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x14ac:dyDescent="0.25">
      <c r="A67" s="7"/>
      <c r="B67" s="53"/>
      <c r="C67" s="78"/>
      <c r="D67" s="79"/>
      <c r="E67" s="80"/>
      <c r="F67" s="78"/>
      <c r="G67" s="79"/>
      <c r="H67" s="80"/>
      <c r="I67" s="78"/>
      <c r="J67" s="79"/>
      <c r="K67" s="80"/>
      <c r="L67" s="16"/>
    </row>
    <row r="68" spans="1:12" ht="18" customHeight="1" x14ac:dyDescent="0.25">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x14ac:dyDescent="0.25">
      <c r="A69" s="7"/>
      <c r="B69" s="53"/>
      <c r="C69" s="78"/>
      <c r="D69" s="79"/>
      <c r="E69" s="80"/>
      <c r="F69" s="78"/>
      <c r="G69" s="79"/>
      <c r="H69" s="80"/>
      <c r="I69" s="78"/>
      <c r="J69" s="79"/>
      <c r="K69" s="80"/>
      <c r="L69" s="16"/>
    </row>
    <row r="70" spans="1:12" ht="28.5" customHeight="1" x14ac:dyDescent="0.25">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x14ac:dyDescent="0.25">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50000000000003" customHeight="1" x14ac:dyDescent="0.25">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x14ac:dyDescent="0.25">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x14ac:dyDescent="0.25">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x14ac:dyDescent="0.25">
      <c r="A75" s="17"/>
      <c r="B75" s="59"/>
      <c r="C75" s="78"/>
      <c r="D75" s="79"/>
      <c r="E75" s="80"/>
      <c r="F75" s="78"/>
      <c r="G75" s="79"/>
      <c r="H75" s="80"/>
      <c r="I75" s="78"/>
      <c r="J75" s="79"/>
      <c r="K75" s="80"/>
      <c r="L75" s="16"/>
    </row>
    <row r="76" spans="1:12" ht="32.25" customHeight="1" x14ac:dyDescent="0.25">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 customHeight="1" x14ac:dyDescent="0.25">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x14ac:dyDescent="0.25">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x14ac:dyDescent="0.25">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x14ac:dyDescent="0.25">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x14ac:dyDescent="0.25">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x14ac:dyDescent="0.25">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x14ac:dyDescent="0.25">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x14ac:dyDescent="0.25">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x14ac:dyDescent="0.25">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 customHeight="1" x14ac:dyDescent="0.25">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x14ac:dyDescent="0.25">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x14ac:dyDescent="0.25">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x14ac:dyDescent="0.25">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2" customHeight="1" x14ac:dyDescent="0.25">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x14ac:dyDescent="0.25">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5" customHeight="1" x14ac:dyDescent="0.25">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50000000000003" customHeight="1" x14ac:dyDescent="0.25">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x14ac:dyDescent="0.25">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00000000000006" customHeight="1" x14ac:dyDescent="0.25">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x14ac:dyDescent="0.25">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x14ac:dyDescent="0.25">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x14ac:dyDescent="0.25">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x14ac:dyDescent="0.25">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 customHeight="1" x14ac:dyDescent="0.25">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x14ac:dyDescent="0.25">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x14ac:dyDescent="0.25">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x14ac:dyDescent="0.25">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x14ac:dyDescent="0.25">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x14ac:dyDescent="0.25">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x14ac:dyDescent="0.25">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x14ac:dyDescent="0.25">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5" customHeight="1" x14ac:dyDescent="0.25">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x14ac:dyDescent="0.25">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x14ac:dyDescent="0.25">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x14ac:dyDescent="0.25">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x14ac:dyDescent="0.25">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x14ac:dyDescent="0.25">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x14ac:dyDescent="0.25">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x14ac:dyDescent="0.25">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x14ac:dyDescent="0.25">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x14ac:dyDescent="0.25">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200000000000003" customHeight="1" x14ac:dyDescent="0.25">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2" customHeight="1" x14ac:dyDescent="0.25">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x14ac:dyDescent="0.25">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x14ac:dyDescent="0.25">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x14ac:dyDescent="0.25">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x14ac:dyDescent="0.25">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x14ac:dyDescent="0.25">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x14ac:dyDescent="0.25">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x14ac:dyDescent="0.25">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x14ac:dyDescent="0.25">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x14ac:dyDescent="0.25">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x14ac:dyDescent="0.25">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x14ac:dyDescent="0.25">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x14ac:dyDescent="0.25">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200000000000003" customHeight="1" x14ac:dyDescent="0.25">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x14ac:dyDescent="0.25">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2" customHeight="1" x14ac:dyDescent="0.25">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x14ac:dyDescent="0.25">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x14ac:dyDescent="0.25">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x14ac:dyDescent="0.25">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x14ac:dyDescent="0.25">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200000000000003" customHeight="1" x14ac:dyDescent="0.25">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x14ac:dyDescent="0.25">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x14ac:dyDescent="0.25">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x14ac:dyDescent="0.25">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x14ac:dyDescent="0.25">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x14ac:dyDescent="0.25">
      <c r="A144" s="152"/>
      <c r="B144" s="59"/>
      <c r="C144" s="148"/>
      <c r="D144" s="79"/>
      <c r="E144" s="80"/>
      <c r="F144" s="148"/>
      <c r="G144" s="79"/>
      <c r="H144" s="80"/>
      <c r="I144" s="148"/>
      <c r="J144" s="79"/>
      <c r="K144" s="80"/>
      <c r="L144" s="16"/>
    </row>
    <row r="145" spans="1:12" ht="34.950000000000003" customHeight="1" x14ac:dyDescent="0.25">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x14ac:dyDescent="0.25">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x14ac:dyDescent="0.25">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 customHeight="1" x14ac:dyDescent="0.25">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x14ac:dyDescent="0.25">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x14ac:dyDescent="0.25">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x14ac:dyDescent="0.25">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x14ac:dyDescent="0.25">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x14ac:dyDescent="0.25">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x14ac:dyDescent="0.25">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x14ac:dyDescent="0.25">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x14ac:dyDescent="0.25">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x14ac:dyDescent="0.25">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x14ac:dyDescent="0.25">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x14ac:dyDescent="0.25">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x14ac:dyDescent="0.25">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x14ac:dyDescent="0.25">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x14ac:dyDescent="0.25">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x14ac:dyDescent="0.25">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x14ac:dyDescent="0.25">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x14ac:dyDescent="0.25">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x14ac:dyDescent="0.25">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x14ac:dyDescent="0.25">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x14ac:dyDescent="0.25">
      <c r="A168" s="17"/>
      <c r="B168" s="59"/>
      <c r="C168" s="78"/>
      <c r="D168" s="79"/>
      <c r="E168" s="80"/>
      <c r="F168" s="78"/>
      <c r="G168" s="79"/>
      <c r="H168" s="80"/>
      <c r="I168" s="78"/>
      <c r="J168" s="79"/>
      <c r="K168" s="80"/>
    </row>
    <row r="169" spans="1:12" ht="21" customHeight="1" x14ac:dyDescent="0.25">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x14ac:dyDescent="0.25">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x14ac:dyDescent="0.25">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x14ac:dyDescent="0.25">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x14ac:dyDescent="0.25">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x14ac:dyDescent="0.25">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x14ac:dyDescent="0.3">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x14ac:dyDescent="0.25">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x14ac:dyDescent="0.25">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x14ac:dyDescent="0.25">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x14ac:dyDescent="0.25">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x14ac:dyDescent="0.25">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x14ac:dyDescent="0.3">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x14ac:dyDescent="0.25">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x14ac:dyDescent="0.25">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x14ac:dyDescent="0.25">
      <c r="A184" s="152"/>
      <c r="B184" s="153"/>
      <c r="C184" s="78"/>
      <c r="D184" s="79"/>
      <c r="E184" s="80"/>
      <c r="F184" s="78"/>
      <c r="G184" s="79"/>
      <c r="H184" s="80"/>
      <c r="I184" s="78"/>
      <c r="J184" s="79"/>
      <c r="K184" s="80"/>
    </row>
    <row r="185" spans="1:12" s="22" customFormat="1" ht="31.5" customHeight="1" x14ac:dyDescent="0.25">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x14ac:dyDescent="0.25">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x14ac:dyDescent="0.25">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x14ac:dyDescent="0.25">
      <c r="A188" s="17"/>
      <c r="B188" s="59"/>
      <c r="C188" s="78"/>
      <c r="D188" s="79"/>
      <c r="E188" s="80"/>
      <c r="F188" s="78"/>
      <c r="G188" s="79"/>
      <c r="H188" s="80"/>
      <c r="I188" s="78"/>
      <c r="J188" s="79"/>
      <c r="K188" s="80"/>
    </row>
    <row r="189" spans="1:12" ht="18.75" customHeight="1" x14ac:dyDescent="0.25">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x14ac:dyDescent="0.25">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x14ac:dyDescent="0.25">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x14ac:dyDescent="0.25">
      <c r="A192" s="173"/>
      <c r="B192" s="174"/>
      <c r="C192" s="175"/>
      <c r="D192" s="176"/>
      <c r="E192" s="177"/>
      <c r="F192" s="175"/>
      <c r="G192" s="176"/>
      <c r="H192" s="177"/>
      <c r="I192" s="175"/>
      <c r="J192" s="176"/>
      <c r="K192" s="177"/>
    </row>
    <row r="193" spans="1:12" ht="31.5" hidden="1" customHeight="1" x14ac:dyDescent="0.25">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x14ac:dyDescent="0.25">
      <c r="C195" s="18"/>
      <c r="D195" s="18"/>
      <c r="E195" s="18"/>
      <c r="F195" s="21"/>
      <c r="G195" s="21"/>
      <c r="H195" s="21"/>
      <c r="I195" s="18"/>
      <c r="J195" s="18"/>
      <c r="K195" s="18"/>
      <c r="L195" s="18" t="e">
        <f>L143+#REF!+L74</f>
        <v>#VALUE!</v>
      </c>
    </row>
    <row r="196" spans="1:12" x14ac:dyDescent="0.25">
      <c r="C196" s="18"/>
      <c r="D196" s="18"/>
      <c r="E196" s="18"/>
      <c r="F196" s="21"/>
      <c r="G196" s="21"/>
      <c r="H196" s="21"/>
      <c r="I196" s="18"/>
      <c r="J196" s="18"/>
      <c r="K196" s="18"/>
    </row>
    <row r="198" spans="1:12" x14ac:dyDescent="0.25">
      <c r="C198" s="18"/>
      <c r="D198" s="18"/>
      <c r="E198" s="18"/>
      <c r="F198" s="21"/>
      <c r="G198" s="21"/>
      <c r="H198" s="21"/>
      <c r="I198" s="18"/>
      <c r="J198" s="18"/>
      <c r="K198" s="18"/>
    </row>
    <row r="201" spans="1:12" x14ac:dyDescent="0.25">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09375" defaultRowHeight="13.2" x14ac:dyDescent="0.25"/>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customHeight="1" x14ac:dyDescent="0.25">
      <c r="B1" s="4"/>
      <c r="C1" s="1"/>
      <c r="D1" s="4"/>
      <c r="E1" s="4"/>
      <c r="I1" s="4" t="s">
        <v>287</v>
      </c>
      <c r="J1" s="1"/>
      <c r="K1" s="1"/>
    </row>
    <row r="2" spans="1:12" ht="13.5" customHeight="1" x14ac:dyDescent="0.25">
      <c r="B2" s="4"/>
      <c r="C2" s="1"/>
      <c r="D2" s="4"/>
      <c r="E2" s="4"/>
      <c r="I2" s="10" t="s">
        <v>288</v>
      </c>
      <c r="J2" s="1"/>
      <c r="K2" s="1"/>
    </row>
    <row r="3" spans="1:12" ht="13.5" hidden="1" customHeight="1" x14ac:dyDescent="0.25">
      <c r="B3" s="4"/>
      <c r="C3" s="1"/>
      <c r="D3" s="1"/>
      <c r="E3" s="1"/>
      <c r="I3" s="10"/>
      <c r="J3" s="1"/>
      <c r="K3" s="1"/>
    </row>
    <row r="4" spans="1:12" ht="13.5" hidden="1" customHeight="1" x14ac:dyDescent="0.25">
      <c r="B4" s="4"/>
      <c r="C4" s="1"/>
      <c r="D4" s="1"/>
      <c r="E4" s="1"/>
      <c r="I4" s="10"/>
      <c r="J4" s="1"/>
      <c r="K4" s="1"/>
    </row>
    <row r="5" spans="1:12" ht="13.5" hidden="1" customHeight="1" x14ac:dyDescent="0.25">
      <c r="B5" s="4"/>
      <c r="C5" s="1"/>
      <c r="D5" s="1"/>
      <c r="E5" s="1"/>
      <c r="I5" s="23"/>
      <c r="J5" s="1"/>
      <c r="K5" s="1"/>
    </row>
    <row r="6" spans="1:12" ht="13.5" hidden="1" customHeight="1" x14ac:dyDescent="0.25">
      <c r="B6" s="4"/>
      <c r="C6" s="1"/>
      <c r="D6" s="1"/>
      <c r="E6" s="1"/>
      <c r="I6" s="23"/>
      <c r="J6" s="1"/>
      <c r="K6" s="1"/>
    </row>
    <row r="7" spans="1:12" ht="13.5" customHeight="1" x14ac:dyDescent="0.25">
      <c r="B7" s="4"/>
      <c r="C7" s="1"/>
      <c r="D7" s="1"/>
      <c r="E7" s="1"/>
      <c r="I7" s="23"/>
      <c r="J7" s="1"/>
      <c r="K7" s="1"/>
    </row>
    <row r="8" spans="1:12" ht="20.25" customHeight="1" x14ac:dyDescent="0.25">
      <c r="A8" s="363" t="s">
        <v>292</v>
      </c>
      <c r="B8" s="363"/>
      <c r="C8" s="364"/>
      <c r="D8" s="364"/>
      <c r="E8" s="364"/>
      <c r="F8" s="364"/>
      <c r="G8" s="364"/>
      <c r="H8" s="364"/>
      <c r="I8" s="364"/>
      <c r="J8" s="364"/>
      <c r="K8" s="19"/>
      <c r="L8" s="19"/>
    </row>
    <row r="9" spans="1:12" ht="12" customHeight="1" x14ac:dyDescent="0.25">
      <c r="A9" s="3"/>
      <c r="B9" s="5"/>
      <c r="C9" s="5"/>
      <c r="D9" s="5"/>
      <c r="E9" s="5"/>
      <c r="F9" s="5"/>
      <c r="G9" s="5"/>
      <c r="H9" s="5"/>
      <c r="I9" s="5"/>
      <c r="J9" s="5"/>
      <c r="K9" s="5"/>
      <c r="L9" s="11"/>
    </row>
    <row r="10" spans="1:12" ht="20.25" customHeight="1" x14ac:dyDescent="0.25">
      <c r="A10" s="365" t="s">
        <v>50</v>
      </c>
      <c r="B10" s="367" t="s">
        <v>51</v>
      </c>
      <c r="C10" s="369" t="s">
        <v>289</v>
      </c>
      <c r="D10" s="370"/>
      <c r="E10" s="371"/>
      <c r="F10" s="369" t="s">
        <v>290</v>
      </c>
      <c r="G10" s="370"/>
      <c r="H10" s="371"/>
      <c r="I10" s="372" t="s">
        <v>291</v>
      </c>
      <c r="J10" s="373"/>
      <c r="K10" s="374"/>
      <c r="L10" s="11"/>
    </row>
    <row r="11" spans="1:12" ht="22.5" customHeight="1" x14ac:dyDescent="0.25">
      <c r="A11" s="366"/>
      <c r="B11" s="368"/>
      <c r="C11" s="66" t="s">
        <v>132</v>
      </c>
      <c r="D11" s="67" t="s">
        <v>139</v>
      </c>
      <c r="E11" s="68" t="s">
        <v>191</v>
      </c>
      <c r="F11" s="66" t="s">
        <v>132</v>
      </c>
      <c r="G11" s="67" t="s">
        <v>139</v>
      </c>
      <c r="H11" s="68" t="s">
        <v>191</v>
      </c>
      <c r="I11" s="66" t="s">
        <v>132</v>
      </c>
      <c r="J11" s="67" t="s">
        <v>139</v>
      </c>
      <c r="K11" s="68" t="s">
        <v>191</v>
      </c>
      <c r="L11" s="12"/>
    </row>
    <row r="12" spans="1:12" x14ac:dyDescent="0.25">
      <c r="A12" s="6">
        <v>1</v>
      </c>
      <c r="B12" s="48">
        <v>2</v>
      </c>
      <c r="C12" s="69">
        <v>3</v>
      </c>
      <c r="D12" s="70">
        <v>4</v>
      </c>
      <c r="E12" s="71">
        <v>5</v>
      </c>
      <c r="F12" s="69">
        <v>6</v>
      </c>
      <c r="G12" s="70">
        <v>7</v>
      </c>
      <c r="H12" s="71">
        <v>8</v>
      </c>
      <c r="I12" s="69">
        <v>9</v>
      </c>
      <c r="J12" s="70">
        <v>10</v>
      </c>
      <c r="K12" s="71">
        <v>11</v>
      </c>
      <c r="L12" s="13"/>
    </row>
    <row r="13" spans="1:12" x14ac:dyDescent="0.25">
      <c r="A13" s="45"/>
      <c r="B13" s="49"/>
      <c r="C13" s="72"/>
      <c r="D13" s="73"/>
      <c r="E13" s="74"/>
      <c r="F13" s="72"/>
      <c r="G13" s="73"/>
      <c r="H13" s="74"/>
      <c r="I13" s="72"/>
      <c r="J13" s="73"/>
      <c r="K13" s="74"/>
      <c r="L13" s="14"/>
    </row>
    <row r="14" spans="1:12" ht="21" hidden="1" customHeight="1" x14ac:dyDescent="0.25">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x14ac:dyDescent="0.25">
      <c r="A15" s="32"/>
      <c r="B15" s="51"/>
      <c r="C15" s="78"/>
      <c r="D15" s="79"/>
      <c r="E15" s="80"/>
      <c r="F15" s="78"/>
      <c r="G15" s="79"/>
      <c r="H15" s="80"/>
      <c r="I15" s="78"/>
      <c r="J15" s="79"/>
      <c r="K15" s="80"/>
      <c r="L15" s="16"/>
    </row>
    <row r="16" spans="1:12" ht="16.5" hidden="1" customHeight="1" x14ac:dyDescent="0.25">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x14ac:dyDescent="0.25">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x14ac:dyDescent="0.25">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x14ac:dyDescent="0.25">
      <c r="A19" s="34"/>
      <c r="B19" s="52"/>
      <c r="C19" s="81"/>
      <c r="D19" s="82"/>
      <c r="E19" s="83"/>
      <c r="F19" s="81"/>
      <c r="G19" s="82"/>
      <c r="H19" s="83"/>
      <c r="I19" s="81"/>
      <c r="J19" s="82"/>
      <c r="K19" s="83"/>
      <c r="L19" s="16"/>
    </row>
    <row r="20" spans="1:12" ht="30" hidden="1" customHeight="1" x14ac:dyDescent="0.25">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x14ac:dyDescent="0.25">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x14ac:dyDescent="0.25">
      <c r="A22" s="34"/>
      <c r="B22" s="52"/>
      <c r="C22" s="81"/>
      <c r="D22" s="82"/>
      <c r="E22" s="83"/>
      <c r="F22" s="81"/>
      <c r="G22" s="82"/>
      <c r="H22" s="83"/>
      <c r="I22" s="81"/>
      <c r="J22" s="82"/>
      <c r="K22" s="83"/>
      <c r="L22" s="16"/>
    </row>
    <row r="23" spans="1:12" ht="18" hidden="1" customHeight="1" x14ac:dyDescent="0.25">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x14ac:dyDescent="0.25">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x14ac:dyDescent="0.25">
      <c r="A25" s="7"/>
      <c r="B25" s="53"/>
      <c r="C25" s="78"/>
      <c r="D25" s="79"/>
      <c r="E25" s="80"/>
      <c r="F25" s="78"/>
      <c r="G25" s="79"/>
      <c r="H25" s="80"/>
      <c r="I25" s="78"/>
      <c r="J25" s="79"/>
      <c r="K25" s="80"/>
      <c r="L25" s="16"/>
    </row>
    <row r="26" spans="1:12" ht="17.25" hidden="1" customHeight="1" x14ac:dyDescent="0.25">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x14ac:dyDescent="0.25">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x14ac:dyDescent="0.25">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x14ac:dyDescent="0.25">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x14ac:dyDescent="0.25">
      <c r="A30" s="34"/>
      <c r="B30" s="52"/>
      <c r="C30" s="81"/>
      <c r="D30" s="82"/>
      <c r="E30" s="83"/>
      <c r="F30" s="81"/>
      <c r="G30" s="82"/>
      <c r="H30" s="83"/>
      <c r="I30" s="81"/>
      <c r="J30" s="82"/>
      <c r="K30" s="83"/>
      <c r="L30" s="16"/>
    </row>
    <row r="31" spans="1:12" ht="26.25" hidden="1" customHeight="1" x14ac:dyDescent="0.25">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x14ac:dyDescent="0.25">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x14ac:dyDescent="0.25">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x14ac:dyDescent="0.25">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x14ac:dyDescent="0.25">
      <c r="A35" s="34"/>
      <c r="B35" s="52"/>
      <c r="C35" s="81"/>
      <c r="D35" s="82"/>
      <c r="E35" s="83"/>
      <c r="F35" s="81"/>
      <c r="G35" s="82"/>
      <c r="H35" s="83"/>
      <c r="I35" s="81"/>
      <c r="J35" s="82"/>
      <c r="K35" s="83"/>
      <c r="L35" s="16"/>
    </row>
    <row r="36" spans="1:12" ht="19.5" hidden="1" customHeight="1" x14ac:dyDescent="0.25">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x14ac:dyDescent="0.25">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x14ac:dyDescent="0.25">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x14ac:dyDescent="0.25">
      <c r="A39" s="34"/>
      <c r="B39" s="52"/>
      <c r="C39" s="81"/>
      <c r="D39" s="82"/>
      <c r="E39" s="83"/>
      <c r="F39" s="81"/>
      <c r="G39" s="82"/>
      <c r="H39" s="83"/>
      <c r="I39" s="81"/>
      <c r="J39" s="82"/>
      <c r="K39" s="83"/>
      <c r="L39" s="16"/>
    </row>
    <row r="40" spans="1:12" ht="32.25" hidden="1" customHeight="1" x14ac:dyDescent="0.25">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x14ac:dyDescent="0.25">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x14ac:dyDescent="0.25">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x14ac:dyDescent="0.25">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x14ac:dyDescent="0.25">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x14ac:dyDescent="0.25">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x14ac:dyDescent="0.25">
      <c r="A46" s="37"/>
      <c r="B46" s="53"/>
      <c r="C46" s="78"/>
      <c r="D46" s="79"/>
      <c r="E46" s="80"/>
      <c r="F46" s="78"/>
      <c r="G46" s="79"/>
      <c r="H46" s="80"/>
      <c r="I46" s="78"/>
      <c r="J46" s="79"/>
      <c r="K46" s="80"/>
      <c r="L46" s="16"/>
    </row>
    <row r="47" spans="1:12" ht="19.5" hidden="1" customHeight="1" x14ac:dyDescent="0.25">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x14ac:dyDescent="0.25">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x14ac:dyDescent="0.25">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x14ac:dyDescent="0.25">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x14ac:dyDescent="0.25">
      <c r="A51" s="34"/>
      <c r="B51" s="52"/>
      <c r="C51" s="81"/>
      <c r="D51" s="82"/>
      <c r="E51" s="83"/>
      <c r="F51" s="81"/>
      <c r="G51" s="82"/>
      <c r="H51" s="83"/>
      <c r="I51" s="81"/>
      <c r="J51" s="82"/>
      <c r="K51" s="83"/>
      <c r="L51" s="16"/>
    </row>
    <row r="52" spans="1:12" ht="30" hidden="1" customHeight="1" x14ac:dyDescent="0.25">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x14ac:dyDescent="0.25">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x14ac:dyDescent="0.25">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x14ac:dyDescent="0.25">
      <c r="A55" s="34"/>
      <c r="B55" s="52"/>
      <c r="C55" s="81"/>
      <c r="D55" s="82"/>
      <c r="E55" s="83"/>
      <c r="F55" s="81"/>
      <c r="G55" s="82"/>
      <c r="H55" s="83"/>
      <c r="I55" s="81"/>
      <c r="J55" s="82"/>
      <c r="K55" s="83"/>
      <c r="L55" s="16"/>
    </row>
    <row r="56" spans="1:12" ht="29.25" hidden="1" customHeight="1" x14ac:dyDescent="0.25">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x14ac:dyDescent="0.25">
      <c r="A57" s="34" t="s">
        <v>79</v>
      </c>
      <c r="B57" s="52" t="s">
        <v>55</v>
      </c>
      <c r="C57" s="81">
        <v>200</v>
      </c>
      <c r="D57" s="82">
        <v>200</v>
      </c>
      <c r="E57" s="83">
        <v>200</v>
      </c>
      <c r="F57" s="81"/>
      <c r="G57" s="82"/>
      <c r="H57" s="83"/>
      <c r="I57" s="81">
        <f>C57+F57</f>
        <v>200</v>
      </c>
      <c r="J57" s="82">
        <f>D57+G57</f>
        <v>200</v>
      </c>
      <c r="K57" s="83">
        <f>E57+H57</f>
        <v>200</v>
      </c>
      <c r="L57" s="16"/>
    </row>
    <row r="58" spans="1:12" ht="14.25" hidden="1" customHeight="1" x14ac:dyDescent="0.25">
      <c r="A58" s="34"/>
      <c r="B58" s="52"/>
      <c r="C58" s="81"/>
      <c r="D58" s="82"/>
      <c r="E58" s="83"/>
      <c r="F58" s="81"/>
      <c r="G58" s="82"/>
      <c r="H58" s="83"/>
      <c r="I58" s="81"/>
      <c r="J58" s="82"/>
      <c r="K58" s="83"/>
      <c r="L58" s="16"/>
    </row>
    <row r="59" spans="1:12" ht="20.25" hidden="1" customHeight="1" x14ac:dyDescent="0.25">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x14ac:dyDescent="0.25">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x14ac:dyDescent="0.25">
      <c r="A61" s="34"/>
      <c r="B61" s="52"/>
      <c r="C61" s="81"/>
      <c r="D61" s="82"/>
      <c r="E61" s="83"/>
      <c r="F61" s="81"/>
      <c r="G61" s="82"/>
      <c r="H61" s="83"/>
      <c r="I61" s="81"/>
      <c r="J61" s="82"/>
      <c r="K61" s="83"/>
      <c r="L61" s="16"/>
    </row>
    <row r="62" spans="1:12" ht="19.5" hidden="1" customHeight="1" x14ac:dyDescent="0.25">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x14ac:dyDescent="0.25">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x14ac:dyDescent="0.25">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x14ac:dyDescent="0.25">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x14ac:dyDescent="0.25">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x14ac:dyDescent="0.25">
      <c r="A67" s="7"/>
      <c r="B67" s="53"/>
      <c r="C67" s="78"/>
      <c r="D67" s="79"/>
      <c r="E67" s="80"/>
      <c r="F67" s="78"/>
      <c r="G67" s="79"/>
      <c r="H67" s="80"/>
      <c r="I67" s="78"/>
      <c r="J67" s="79"/>
      <c r="K67" s="80"/>
      <c r="L67" s="16"/>
    </row>
    <row r="68" spans="1:12" ht="18" customHeight="1" x14ac:dyDescent="0.25">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x14ac:dyDescent="0.25">
      <c r="A69" s="7"/>
      <c r="B69" s="53"/>
      <c r="C69" s="78"/>
      <c r="D69" s="79"/>
      <c r="E69" s="80"/>
      <c r="F69" s="78"/>
      <c r="G69" s="79"/>
      <c r="H69" s="80"/>
      <c r="I69" s="78"/>
      <c r="J69" s="79"/>
      <c r="K69" s="80"/>
      <c r="L69" s="16"/>
    </row>
    <row r="70" spans="1:12" ht="28.5" customHeight="1" x14ac:dyDescent="0.25">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x14ac:dyDescent="0.25">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50000000000003" customHeight="1" x14ac:dyDescent="0.25">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x14ac:dyDescent="0.25">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x14ac:dyDescent="0.25">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x14ac:dyDescent="0.25">
      <c r="A75" s="17"/>
      <c r="B75" s="59"/>
      <c r="C75" s="78"/>
      <c r="D75" s="79"/>
      <c r="E75" s="80"/>
      <c r="F75" s="78"/>
      <c r="G75" s="79"/>
      <c r="H75" s="80"/>
      <c r="I75" s="78"/>
      <c r="J75" s="79"/>
      <c r="K75" s="80"/>
      <c r="L75" s="16"/>
    </row>
    <row r="76" spans="1:12" s="127" customFormat="1" ht="32.25" customHeight="1" x14ac:dyDescent="0.25">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 customHeight="1" x14ac:dyDescent="0.25">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x14ac:dyDescent="0.25">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x14ac:dyDescent="0.25">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x14ac:dyDescent="0.25">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x14ac:dyDescent="0.25">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x14ac:dyDescent="0.25">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x14ac:dyDescent="0.25">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x14ac:dyDescent="0.25">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x14ac:dyDescent="0.25">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 customHeight="1" x14ac:dyDescent="0.25">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x14ac:dyDescent="0.25">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x14ac:dyDescent="0.25">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x14ac:dyDescent="0.25">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2" customHeight="1" x14ac:dyDescent="0.25">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x14ac:dyDescent="0.25">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5" customHeight="1" x14ac:dyDescent="0.25">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50000000000003" customHeight="1" x14ac:dyDescent="0.25">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x14ac:dyDescent="0.25">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00000000000006" customHeight="1" x14ac:dyDescent="0.25">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x14ac:dyDescent="0.25">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x14ac:dyDescent="0.25">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x14ac:dyDescent="0.25">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x14ac:dyDescent="0.25">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 customHeight="1" x14ac:dyDescent="0.25">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x14ac:dyDescent="0.25">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x14ac:dyDescent="0.25">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x14ac:dyDescent="0.25">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x14ac:dyDescent="0.25">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x14ac:dyDescent="0.25">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x14ac:dyDescent="0.25">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x14ac:dyDescent="0.25">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5" customHeight="1" x14ac:dyDescent="0.25">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x14ac:dyDescent="0.25">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x14ac:dyDescent="0.25">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x14ac:dyDescent="0.25">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x14ac:dyDescent="0.25">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x14ac:dyDescent="0.25">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x14ac:dyDescent="0.25">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x14ac:dyDescent="0.25">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x14ac:dyDescent="0.25">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x14ac:dyDescent="0.25">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200000000000003" customHeight="1" x14ac:dyDescent="0.25">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2" customHeight="1" x14ac:dyDescent="0.25">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x14ac:dyDescent="0.25">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x14ac:dyDescent="0.25">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x14ac:dyDescent="0.25">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x14ac:dyDescent="0.25">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x14ac:dyDescent="0.25">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x14ac:dyDescent="0.25">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x14ac:dyDescent="0.25">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x14ac:dyDescent="0.25">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x14ac:dyDescent="0.25">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x14ac:dyDescent="0.25">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x14ac:dyDescent="0.25">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x14ac:dyDescent="0.25">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200000000000003" customHeight="1" x14ac:dyDescent="0.25">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x14ac:dyDescent="0.25">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2" customHeight="1" x14ac:dyDescent="0.25">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x14ac:dyDescent="0.25">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x14ac:dyDescent="0.25">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x14ac:dyDescent="0.25">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x14ac:dyDescent="0.25">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200000000000003" customHeight="1" x14ac:dyDescent="0.25">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x14ac:dyDescent="0.25">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x14ac:dyDescent="0.25">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x14ac:dyDescent="0.25">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x14ac:dyDescent="0.25">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x14ac:dyDescent="0.25">
      <c r="A144" s="29"/>
      <c r="B144" s="58"/>
      <c r="C144" s="35"/>
      <c r="D144" s="82"/>
      <c r="E144" s="83"/>
      <c r="F144" s="35"/>
      <c r="G144" s="82"/>
      <c r="H144" s="83"/>
      <c r="I144" s="35"/>
      <c r="J144" s="82"/>
      <c r="K144" s="83"/>
      <c r="L144" s="25"/>
    </row>
    <row r="145" spans="1:12" s="127" customFormat="1" ht="34.950000000000003" customHeight="1" x14ac:dyDescent="0.25">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x14ac:dyDescent="0.25">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x14ac:dyDescent="0.25">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 customHeight="1" x14ac:dyDescent="0.25">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x14ac:dyDescent="0.25">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x14ac:dyDescent="0.25">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x14ac:dyDescent="0.25">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x14ac:dyDescent="0.25">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x14ac:dyDescent="0.25">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x14ac:dyDescent="0.25">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x14ac:dyDescent="0.25">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x14ac:dyDescent="0.25">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x14ac:dyDescent="0.25">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x14ac:dyDescent="0.25">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x14ac:dyDescent="0.25">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x14ac:dyDescent="0.25">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x14ac:dyDescent="0.25">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x14ac:dyDescent="0.25">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x14ac:dyDescent="0.25">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x14ac:dyDescent="0.25">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x14ac:dyDescent="0.25">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x14ac:dyDescent="0.25">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x14ac:dyDescent="0.25">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x14ac:dyDescent="0.25">
      <c r="A168" s="30"/>
      <c r="B168" s="58"/>
      <c r="C168" s="81"/>
      <c r="D168" s="82"/>
      <c r="E168" s="83"/>
      <c r="F168" s="81"/>
      <c r="G168" s="82"/>
      <c r="H168" s="83"/>
      <c r="I168" s="81"/>
      <c r="J168" s="82"/>
      <c r="K168" s="83"/>
    </row>
    <row r="169" spans="1:12" s="127" customFormat="1" ht="21" customHeight="1" x14ac:dyDescent="0.25">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x14ac:dyDescent="0.25">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x14ac:dyDescent="0.25">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x14ac:dyDescent="0.25">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x14ac:dyDescent="0.25">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x14ac:dyDescent="0.25">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x14ac:dyDescent="0.3">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x14ac:dyDescent="0.25">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x14ac:dyDescent="0.25">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x14ac:dyDescent="0.25">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x14ac:dyDescent="0.25">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x14ac:dyDescent="0.25">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x14ac:dyDescent="0.3">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x14ac:dyDescent="0.25">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x14ac:dyDescent="0.25">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x14ac:dyDescent="0.25">
      <c r="A184" s="29"/>
      <c r="B184" s="60"/>
      <c r="C184" s="81"/>
      <c r="D184" s="82"/>
      <c r="E184" s="83"/>
      <c r="F184" s="81"/>
      <c r="G184" s="82"/>
      <c r="H184" s="83"/>
      <c r="I184" s="81"/>
      <c r="J184" s="82"/>
      <c r="K184" s="83"/>
    </row>
    <row r="185" spans="1:12" s="31" customFormat="1" ht="31.5" customHeight="1" x14ac:dyDescent="0.25">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x14ac:dyDescent="0.25">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x14ac:dyDescent="0.25">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x14ac:dyDescent="0.25">
      <c r="A188" s="30"/>
      <c r="B188" s="58"/>
      <c r="C188" s="81"/>
      <c r="D188" s="82"/>
      <c r="E188" s="83"/>
      <c r="F188" s="81"/>
      <c r="G188" s="82"/>
      <c r="H188" s="83"/>
      <c r="I188" s="81"/>
      <c r="J188" s="82"/>
      <c r="K188" s="83"/>
    </row>
    <row r="189" spans="1:12" s="27" customFormat="1" ht="18.75" customHeight="1" x14ac:dyDescent="0.25">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x14ac:dyDescent="0.25">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x14ac:dyDescent="0.25">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x14ac:dyDescent="0.25">
      <c r="A192" s="43"/>
      <c r="B192" s="64"/>
      <c r="C192" s="90"/>
      <c r="D192" s="91"/>
      <c r="E192" s="92"/>
      <c r="F192" s="90"/>
      <c r="G192" s="91"/>
      <c r="H192" s="92"/>
      <c r="I192" s="90"/>
      <c r="J192" s="91"/>
      <c r="K192" s="92"/>
    </row>
    <row r="193" spans="1:12" ht="31.5" customHeight="1" x14ac:dyDescent="0.25">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x14ac:dyDescent="0.25">
      <c r="C195" s="18"/>
      <c r="D195" s="18"/>
      <c r="E195" s="18"/>
      <c r="F195" s="21"/>
      <c r="G195" s="21"/>
      <c r="H195" s="21"/>
      <c r="I195" s="18"/>
      <c r="J195" s="18"/>
      <c r="K195" s="18"/>
      <c r="L195" s="18" t="e">
        <f>L143+#REF!+L74</f>
        <v>#VALUE!</v>
      </c>
    </row>
    <row r="196" spans="1:12" x14ac:dyDescent="0.25">
      <c r="C196" s="18"/>
      <c r="D196" s="18"/>
      <c r="E196" s="18"/>
      <c r="F196" s="21"/>
      <c r="G196" s="21"/>
      <c r="H196" s="21"/>
      <c r="I196" s="18"/>
      <c r="J196" s="18"/>
      <c r="K196" s="18"/>
    </row>
    <row r="198" spans="1:12" x14ac:dyDescent="0.25">
      <c r="C198" s="18"/>
      <c r="D198" s="18"/>
      <c r="E198" s="18"/>
      <c r="F198" s="21"/>
      <c r="G198" s="21"/>
      <c r="H198" s="21"/>
      <c r="I198" s="18"/>
      <c r="J198" s="18"/>
      <c r="K198" s="18"/>
    </row>
    <row r="201" spans="1:12" x14ac:dyDescent="0.25">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zoomScaleSheetLayoutView="100" workbookViewId="0">
      <pane xSplit="1" ySplit="11" topLeftCell="B87" activePane="bottomRight" state="frozen"/>
      <selection pane="topRight" activeCell="B1" sqref="B1"/>
      <selection pane="bottomLeft" activeCell="A14" sqref="A14"/>
      <selection pane="bottomRight" activeCell="A86" sqref="A86"/>
    </sheetView>
  </sheetViews>
  <sheetFormatPr defaultColWidth="9.109375" defaultRowHeight="13.2" x14ac:dyDescent="0.25"/>
  <cols>
    <col min="1" max="1" width="47" style="183" customWidth="1"/>
    <col min="2" max="2" width="22.88671875" style="184" customWidth="1"/>
    <col min="3" max="5" width="15.88671875" style="183" customWidth="1"/>
    <col min="6" max="6" width="2.33203125" style="186" customWidth="1"/>
    <col min="7" max="7" width="9.109375" style="183"/>
    <col min="8" max="8" width="17.5546875" style="183" customWidth="1"/>
    <col min="9" max="9" width="16.33203125" style="183" customWidth="1"/>
    <col min="10" max="10" width="17.33203125" style="183" customWidth="1"/>
    <col min="11" max="16384" width="9.109375" style="183"/>
  </cols>
  <sheetData>
    <row r="1" spans="1:8" ht="21" customHeight="1" x14ac:dyDescent="0.25">
      <c r="D1" s="375" t="s">
        <v>409</v>
      </c>
      <c r="E1" s="375"/>
    </row>
    <row r="2" spans="1:8" ht="41.25" customHeight="1" x14ac:dyDescent="0.25">
      <c r="C2" s="383" t="s">
        <v>410</v>
      </c>
      <c r="D2" s="383"/>
      <c r="E2" s="383"/>
    </row>
    <row r="3" spans="1:8" ht="47.25" customHeight="1" x14ac:dyDescent="0.3">
      <c r="A3" s="376" t="s">
        <v>411</v>
      </c>
      <c r="B3" s="376"/>
      <c r="C3" s="377"/>
      <c r="D3" s="377"/>
      <c r="E3" s="377"/>
    </row>
    <row r="4" spans="1:8" s="226" customFormat="1" ht="11.25" hidden="1" customHeight="1" x14ac:dyDescent="0.2">
      <c r="A4" s="233" t="s">
        <v>354</v>
      </c>
      <c r="B4" s="234"/>
      <c r="C4" s="235">
        <v>419542818</v>
      </c>
      <c r="D4" s="235">
        <v>450639017</v>
      </c>
      <c r="E4" s="235">
        <v>483059134</v>
      </c>
      <c r="F4" s="227"/>
    </row>
    <row r="5" spans="1:8" s="226" customFormat="1" ht="11.25" hidden="1" customHeight="1" x14ac:dyDescent="0.2">
      <c r="A5" s="233" t="s">
        <v>356</v>
      </c>
      <c r="B5" s="234"/>
      <c r="C5" s="235">
        <v>27653606</v>
      </c>
      <c r="D5" s="235">
        <v>27327700</v>
      </c>
      <c r="E5" s="235">
        <v>26740700</v>
      </c>
      <c r="F5" s="227"/>
    </row>
    <row r="6" spans="1:8" x14ac:dyDescent="0.25">
      <c r="A6" s="378" t="s">
        <v>50</v>
      </c>
      <c r="B6" s="378" t="s">
        <v>51</v>
      </c>
      <c r="C6" s="380" t="s">
        <v>343</v>
      </c>
      <c r="D6" s="381"/>
      <c r="E6" s="382"/>
    </row>
    <row r="7" spans="1:8" ht="16.5" customHeight="1" x14ac:dyDescent="0.25">
      <c r="A7" s="379"/>
      <c r="B7" s="379"/>
      <c r="C7" s="236" t="s">
        <v>341</v>
      </c>
      <c r="D7" s="237" t="s">
        <v>342</v>
      </c>
      <c r="E7" s="238" t="s">
        <v>360</v>
      </c>
    </row>
    <row r="8" spans="1:8" ht="11.25" customHeight="1" x14ac:dyDescent="0.25">
      <c r="A8" s="187">
        <v>1</v>
      </c>
      <c r="B8" s="188">
        <v>2</v>
      </c>
      <c r="C8" s="239">
        <v>3</v>
      </c>
      <c r="D8" s="240">
        <v>4</v>
      </c>
      <c r="E8" s="241">
        <v>5</v>
      </c>
    </row>
    <row r="9" spans="1:8" s="186" customFormat="1" ht="19.5" customHeight="1" x14ac:dyDescent="0.25">
      <c r="A9" s="189" t="s">
        <v>59</v>
      </c>
      <c r="B9" s="202" t="s">
        <v>22</v>
      </c>
      <c r="C9" s="242">
        <v>447196424</v>
      </c>
      <c r="D9" s="243">
        <v>477966717</v>
      </c>
      <c r="E9" s="244">
        <v>509799834</v>
      </c>
    </row>
    <row r="10" spans="1:8" s="186" customFormat="1" ht="11.25" customHeight="1" x14ac:dyDescent="0.2">
      <c r="A10" s="189"/>
      <c r="B10" s="190"/>
      <c r="C10" s="245"/>
      <c r="D10" s="246"/>
      <c r="E10" s="247"/>
    </row>
    <row r="11" spans="1:8" s="186" customFormat="1" x14ac:dyDescent="0.25">
      <c r="A11" s="191" t="s">
        <v>18</v>
      </c>
      <c r="B11" s="192" t="s">
        <v>23</v>
      </c>
      <c r="C11" s="205">
        <v>318134000</v>
      </c>
      <c r="D11" s="203">
        <v>345270830</v>
      </c>
      <c r="E11" s="204">
        <v>374722432</v>
      </c>
      <c r="H11" s="295"/>
    </row>
    <row r="12" spans="1:8" s="186" customFormat="1" x14ac:dyDescent="0.25">
      <c r="A12" s="193" t="s">
        <v>1</v>
      </c>
      <c r="B12" s="192" t="s">
        <v>25</v>
      </c>
      <c r="C12" s="205">
        <v>318134000</v>
      </c>
      <c r="D12" s="203">
        <v>345270830</v>
      </c>
      <c r="E12" s="204">
        <v>374722432</v>
      </c>
    </row>
    <row r="13" spans="1:8" s="186" customFormat="1" ht="7.5" customHeight="1" x14ac:dyDescent="0.25">
      <c r="A13" s="193"/>
      <c r="B13" s="192"/>
      <c r="C13" s="248"/>
      <c r="D13" s="249"/>
      <c r="E13" s="250"/>
    </row>
    <row r="14" spans="1:8" s="186" customFormat="1" ht="39.6" x14ac:dyDescent="0.25">
      <c r="A14" s="194" t="s">
        <v>9</v>
      </c>
      <c r="B14" s="192" t="s">
        <v>26</v>
      </c>
      <c r="C14" s="205">
        <v>34823020</v>
      </c>
      <c r="D14" s="203">
        <v>37455011</v>
      </c>
      <c r="E14" s="204">
        <v>39247926</v>
      </c>
    </row>
    <row r="15" spans="1:8" s="186" customFormat="1" ht="29.25" customHeight="1" x14ac:dyDescent="0.25">
      <c r="A15" s="193" t="s">
        <v>10</v>
      </c>
      <c r="B15" s="192" t="s">
        <v>27</v>
      </c>
      <c r="C15" s="205">
        <v>34823020</v>
      </c>
      <c r="D15" s="203">
        <v>37455011</v>
      </c>
      <c r="E15" s="204">
        <v>39247926</v>
      </c>
    </row>
    <row r="16" spans="1:8" s="186" customFormat="1" ht="10.5" customHeight="1" x14ac:dyDescent="0.25">
      <c r="A16" s="193"/>
      <c r="B16" s="192"/>
      <c r="C16" s="248"/>
      <c r="D16" s="249"/>
      <c r="E16" s="250"/>
    </row>
    <row r="17" spans="1:5" x14ac:dyDescent="0.25">
      <c r="A17" s="194" t="s">
        <v>2</v>
      </c>
      <c r="B17" s="192" t="s">
        <v>28</v>
      </c>
      <c r="C17" s="205">
        <v>21263000</v>
      </c>
      <c r="D17" s="206">
        <v>22307014</v>
      </c>
      <c r="E17" s="207">
        <v>23226062</v>
      </c>
    </row>
    <row r="18" spans="1:5" ht="26.4" x14ac:dyDescent="0.25">
      <c r="A18" s="193" t="s">
        <v>58</v>
      </c>
      <c r="B18" s="192" t="s">
        <v>29</v>
      </c>
      <c r="C18" s="205">
        <v>16657000</v>
      </c>
      <c r="D18" s="206">
        <v>17474859</v>
      </c>
      <c r="E18" s="207">
        <v>18194823</v>
      </c>
    </row>
    <row r="19" spans="1:5" x14ac:dyDescent="0.25">
      <c r="A19" s="193" t="s">
        <v>344</v>
      </c>
      <c r="B19" s="192" t="s">
        <v>345</v>
      </c>
      <c r="C19" s="205">
        <v>6000</v>
      </c>
      <c r="D19" s="206">
        <v>6295</v>
      </c>
      <c r="E19" s="207">
        <v>6554</v>
      </c>
    </row>
    <row r="20" spans="1:5" ht="15" customHeight="1" x14ac:dyDescent="0.25">
      <c r="A20" s="193" t="s">
        <v>346</v>
      </c>
      <c r="B20" s="192" t="s">
        <v>347</v>
      </c>
      <c r="C20" s="205">
        <v>4600000</v>
      </c>
      <c r="D20" s="206">
        <v>4825860</v>
      </c>
      <c r="E20" s="207">
        <v>5024685</v>
      </c>
    </row>
    <row r="21" spans="1:5" ht="9" customHeight="1" x14ac:dyDescent="0.25">
      <c r="A21" s="193"/>
      <c r="B21" s="192"/>
      <c r="C21" s="205"/>
      <c r="D21" s="249"/>
      <c r="E21" s="250"/>
    </row>
    <row r="22" spans="1:5" x14ac:dyDescent="0.25">
      <c r="A22" s="194" t="s">
        <v>3</v>
      </c>
      <c r="B22" s="192" t="s">
        <v>30</v>
      </c>
      <c r="C22" s="205">
        <v>40255798</v>
      </c>
      <c r="D22" s="222">
        <v>40317162</v>
      </c>
      <c r="E22" s="223">
        <v>40378714</v>
      </c>
    </row>
    <row r="23" spans="1:5" x14ac:dyDescent="0.25">
      <c r="A23" s="193" t="s">
        <v>355</v>
      </c>
      <c r="B23" s="192" t="s">
        <v>357</v>
      </c>
      <c r="C23" s="205">
        <v>7310000</v>
      </c>
      <c r="D23" s="222">
        <v>7310000</v>
      </c>
      <c r="E23" s="223">
        <v>7310000</v>
      </c>
    </row>
    <row r="24" spans="1:5" x14ac:dyDescent="0.25">
      <c r="A24" s="193" t="s">
        <v>6</v>
      </c>
      <c r="B24" s="231" t="s">
        <v>32</v>
      </c>
      <c r="C24" s="205">
        <v>19794498</v>
      </c>
      <c r="D24" s="222">
        <v>19855862</v>
      </c>
      <c r="E24" s="223">
        <v>19917414</v>
      </c>
    </row>
    <row r="25" spans="1:5" x14ac:dyDescent="0.25">
      <c r="A25" s="193" t="s">
        <v>359</v>
      </c>
      <c r="B25" s="192" t="s">
        <v>358</v>
      </c>
      <c r="C25" s="205">
        <v>13151300</v>
      </c>
      <c r="D25" s="222">
        <v>13151300</v>
      </c>
      <c r="E25" s="223">
        <v>13151300</v>
      </c>
    </row>
    <row r="26" spans="1:5" ht="9" customHeight="1" x14ac:dyDescent="0.25">
      <c r="A26" s="193"/>
      <c r="B26" s="192"/>
      <c r="C26" s="221"/>
      <c r="D26" s="249"/>
      <c r="E26" s="250"/>
    </row>
    <row r="27" spans="1:5" x14ac:dyDescent="0.25">
      <c r="A27" s="194" t="s">
        <v>56</v>
      </c>
      <c r="B27" s="192" t="s">
        <v>37</v>
      </c>
      <c r="C27" s="205">
        <v>5067000</v>
      </c>
      <c r="D27" s="206">
        <v>5289000</v>
      </c>
      <c r="E27" s="207">
        <v>5484000</v>
      </c>
    </row>
    <row r="28" spans="1:5" ht="26.4" x14ac:dyDescent="0.25">
      <c r="A28" s="193" t="s">
        <v>348</v>
      </c>
      <c r="B28" s="192" t="s">
        <v>349</v>
      </c>
      <c r="C28" s="205">
        <v>3800000</v>
      </c>
      <c r="D28" s="206">
        <v>3966000</v>
      </c>
      <c r="E28" s="207">
        <v>4112000</v>
      </c>
    </row>
    <row r="29" spans="1:5" ht="50.25" customHeight="1" x14ac:dyDescent="0.25">
      <c r="A29" s="193" t="s">
        <v>361</v>
      </c>
      <c r="B29" s="192" t="s">
        <v>362</v>
      </c>
      <c r="C29" s="205">
        <v>130000</v>
      </c>
      <c r="D29" s="206">
        <v>136000</v>
      </c>
      <c r="E29" s="207">
        <v>141000</v>
      </c>
    </row>
    <row r="30" spans="1:5" ht="39.6" x14ac:dyDescent="0.25">
      <c r="A30" s="193" t="s">
        <v>17</v>
      </c>
      <c r="B30" s="195" t="s">
        <v>38</v>
      </c>
      <c r="C30" s="208">
        <v>1137000</v>
      </c>
      <c r="D30" s="206">
        <v>1187000</v>
      </c>
      <c r="E30" s="207">
        <v>1231000</v>
      </c>
    </row>
    <row r="31" spans="1:5" ht="13.8" x14ac:dyDescent="0.25">
      <c r="A31" s="193"/>
      <c r="B31" s="192"/>
      <c r="C31" s="221"/>
      <c r="D31" s="249"/>
      <c r="E31" s="250"/>
    </row>
    <row r="32" spans="1:5" ht="39.6" x14ac:dyDescent="0.25">
      <c r="A32" s="191" t="s">
        <v>13</v>
      </c>
      <c r="B32" s="192" t="s">
        <v>39</v>
      </c>
      <c r="C32" s="205">
        <v>22617906</v>
      </c>
      <c r="D32" s="206">
        <v>22424900</v>
      </c>
      <c r="E32" s="207">
        <v>22424900</v>
      </c>
    </row>
    <row r="33" spans="1:6" ht="92.4" x14ac:dyDescent="0.25">
      <c r="A33" s="193" t="s">
        <v>60</v>
      </c>
      <c r="B33" s="192" t="s">
        <v>41</v>
      </c>
      <c r="C33" s="205">
        <v>12740606</v>
      </c>
      <c r="D33" s="206">
        <v>12547600</v>
      </c>
      <c r="E33" s="207">
        <v>12547600</v>
      </c>
    </row>
    <row r="34" spans="1:6" ht="37.5" customHeight="1" x14ac:dyDescent="0.25">
      <c r="A34" s="198" t="s">
        <v>80</v>
      </c>
      <c r="B34" s="192" t="s">
        <v>77</v>
      </c>
      <c r="C34" s="205">
        <v>9877300</v>
      </c>
      <c r="D34" s="232">
        <v>9877300</v>
      </c>
      <c r="E34" s="207">
        <v>9877300</v>
      </c>
    </row>
    <row r="35" spans="1:6" x14ac:dyDescent="0.25">
      <c r="A35" s="198"/>
      <c r="B35" s="192"/>
      <c r="C35" s="205"/>
      <c r="D35" s="249"/>
      <c r="E35" s="250"/>
      <c r="F35" s="196"/>
    </row>
    <row r="36" spans="1:6" ht="26.4" x14ac:dyDescent="0.25">
      <c r="A36" s="194" t="s">
        <v>19</v>
      </c>
      <c r="B36" s="192" t="s">
        <v>43</v>
      </c>
      <c r="C36" s="205">
        <v>388800</v>
      </c>
      <c r="D36" s="206">
        <v>388800</v>
      </c>
      <c r="E36" s="207">
        <v>388800</v>
      </c>
      <c r="F36" s="197"/>
    </row>
    <row r="37" spans="1:6" ht="12.75" customHeight="1" x14ac:dyDescent="0.25">
      <c r="A37" s="193"/>
      <c r="B37" s="192"/>
      <c r="C37" s="205"/>
      <c r="D37" s="206"/>
      <c r="E37" s="207"/>
      <c r="F37" s="197"/>
    </row>
    <row r="38" spans="1:6" s="185" customFormat="1" ht="37.5" customHeight="1" x14ac:dyDescent="0.25">
      <c r="A38" s="194" t="s">
        <v>141</v>
      </c>
      <c r="B38" s="192" t="s">
        <v>46</v>
      </c>
      <c r="C38" s="205">
        <v>350000</v>
      </c>
      <c r="D38" s="206">
        <v>350000</v>
      </c>
      <c r="E38" s="207">
        <v>350000</v>
      </c>
      <c r="F38" s="186"/>
    </row>
    <row r="39" spans="1:6" s="185" customFormat="1" x14ac:dyDescent="0.25">
      <c r="A39" s="193" t="s">
        <v>67</v>
      </c>
      <c r="B39" s="192" t="s">
        <v>70</v>
      </c>
      <c r="C39" s="205">
        <v>350000</v>
      </c>
      <c r="D39" s="206">
        <v>350000</v>
      </c>
      <c r="E39" s="207">
        <v>350000</v>
      </c>
      <c r="F39" s="186"/>
    </row>
    <row r="40" spans="1:6" s="185" customFormat="1" x14ac:dyDescent="0.25">
      <c r="A40" s="193"/>
      <c r="B40" s="192"/>
      <c r="C40" s="205"/>
      <c r="D40" s="206"/>
      <c r="E40" s="207"/>
      <c r="F40" s="186"/>
    </row>
    <row r="41" spans="1:6" s="185" customFormat="1" ht="26.4" x14ac:dyDescent="0.25">
      <c r="A41" s="194" t="s">
        <v>20</v>
      </c>
      <c r="B41" s="192" t="s">
        <v>47</v>
      </c>
      <c r="C41" s="205">
        <v>2296900</v>
      </c>
      <c r="D41" s="206">
        <v>2164000</v>
      </c>
      <c r="E41" s="207">
        <v>1577000</v>
      </c>
      <c r="F41" s="186"/>
    </row>
    <row r="42" spans="1:6" s="185" customFormat="1" ht="79.2" x14ac:dyDescent="0.25">
      <c r="A42" s="193" t="s">
        <v>339</v>
      </c>
      <c r="B42" s="192" t="s">
        <v>340</v>
      </c>
      <c r="C42" s="205">
        <v>996900</v>
      </c>
      <c r="D42" s="206">
        <v>864000</v>
      </c>
      <c r="E42" s="207">
        <v>277000</v>
      </c>
      <c r="F42" s="196"/>
    </row>
    <row r="43" spans="1:6" s="185" customFormat="1" ht="16.5" customHeight="1" x14ac:dyDescent="0.25">
      <c r="A43" s="193" t="s">
        <v>79</v>
      </c>
      <c r="B43" s="192" t="s">
        <v>55</v>
      </c>
      <c r="C43" s="205">
        <v>1300000</v>
      </c>
      <c r="D43" s="206">
        <v>1300000</v>
      </c>
      <c r="E43" s="207">
        <v>1300000</v>
      </c>
      <c r="F43" s="196"/>
    </row>
    <row r="44" spans="1:6" s="185" customFormat="1" ht="5.25" customHeight="1" x14ac:dyDescent="0.25">
      <c r="A44" s="193"/>
      <c r="B44" s="192"/>
      <c r="C44" s="205"/>
      <c r="D44" s="249"/>
      <c r="E44" s="250"/>
      <c r="F44" s="186"/>
    </row>
    <row r="45" spans="1:6" s="185" customFormat="1" x14ac:dyDescent="0.25">
      <c r="A45" s="194" t="s">
        <v>15</v>
      </c>
      <c r="B45" s="192" t="s">
        <v>350</v>
      </c>
      <c r="C45" s="205">
        <v>2000000</v>
      </c>
      <c r="D45" s="206">
        <v>2000000</v>
      </c>
      <c r="E45" s="207">
        <v>2000000</v>
      </c>
      <c r="F45" s="186"/>
    </row>
    <row r="46" spans="1:6" s="185" customFormat="1" ht="5.25" customHeight="1" x14ac:dyDescent="0.25">
      <c r="A46" s="193"/>
      <c r="B46" s="192"/>
      <c r="C46" s="205"/>
      <c r="D46" s="206"/>
      <c r="E46" s="207"/>
      <c r="F46" s="186"/>
    </row>
    <row r="47" spans="1:6" s="185" customFormat="1" x14ac:dyDescent="0.25">
      <c r="A47" s="194" t="s">
        <v>351</v>
      </c>
      <c r="B47" s="192" t="s">
        <v>352</v>
      </c>
      <c r="C47" s="205">
        <v>0</v>
      </c>
      <c r="D47" s="206">
        <v>0</v>
      </c>
      <c r="E47" s="207">
        <v>0</v>
      </c>
      <c r="F47" s="186"/>
    </row>
    <row r="48" spans="1:6" s="185" customFormat="1" ht="6.75" customHeight="1" x14ac:dyDescent="0.25">
      <c r="A48" s="193"/>
      <c r="B48" s="192"/>
      <c r="C48" s="205"/>
      <c r="D48" s="206"/>
      <c r="E48" s="207"/>
      <c r="F48" s="186"/>
    </row>
    <row r="49" spans="1:10" s="185" customFormat="1" x14ac:dyDescent="0.25">
      <c r="A49" s="189" t="s">
        <v>270</v>
      </c>
      <c r="B49" s="209" t="s">
        <v>271</v>
      </c>
      <c r="C49" s="254">
        <v>1390205085.8699999</v>
      </c>
      <c r="D49" s="251">
        <v>1240137787.5599999</v>
      </c>
      <c r="E49" s="252">
        <v>1245095207.4000001</v>
      </c>
      <c r="F49" s="186"/>
      <c r="H49" s="256"/>
    </row>
    <row r="50" spans="1:10" s="185" customFormat="1" x14ac:dyDescent="0.25">
      <c r="A50" s="193"/>
      <c r="B50" s="210"/>
      <c r="C50" s="224"/>
      <c r="D50" s="217"/>
      <c r="E50" s="218"/>
      <c r="F50" s="186"/>
    </row>
    <row r="51" spans="1:10" s="185" customFormat="1" ht="39.6" x14ac:dyDescent="0.25">
      <c r="A51" s="191" t="s">
        <v>65</v>
      </c>
      <c r="B51" s="211" t="s">
        <v>57</v>
      </c>
      <c r="C51" s="224">
        <v>1381125244.26</v>
      </c>
      <c r="D51" s="217">
        <v>1240137787.5599999</v>
      </c>
      <c r="E51" s="218">
        <v>1245095207.4000001</v>
      </c>
      <c r="F51" s="186"/>
      <c r="H51" s="256"/>
      <c r="I51" s="256"/>
      <c r="J51" s="256"/>
    </row>
    <row r="52" spans="1:10" s="186" customFormat="1" ht="26.4" x14ac:dyDescent="0.25">
      <c r="A52" s="193" t="s">
        <v>75</v>
      </c>
      <c r="B52" s="212" t="s">
        <v>134</v>
      </c>
      <c r="C52" s="205">
        <v>41122395.399999999</v>
      </c>
      <c r="D52" s="203">
        <v>18316568</v>
      </c>
      <c r="E52" s="204">
        <v>0</v>
      </c>
    </row>
    <row r="53" spans="1:10" s="186" customFormat="1" ht="66" x14ac:dyDescent="0.25">
      <c r="A53" s="200" t="s">
        <v>365</v>
      </c>
      <c r="B53" s="211" t="s">
        <v>366</v>
      </c>
      <c r="C53" s="205">
        <v>41122395.399999999</v>
      </c>
      <c r="D53" s="203">
        <v>18316568</v>
      </c>
      <c r="E53" s="204">
        <v>0</v>
      </c>
    </row>
    <row r="54" spans="1:10" s="186" customFormat="1" ht="9" customHeight="1" x14ac:dyDescent="0.25">
      <c r="A54" s="199"/>
      <c r="B54" s="213"/>
      <c r="C54" s="205"/>
      <c r="D54" s="203"/>
      <c r="E54" s="204"/>
    </row>
    <row r="55" spans="1:10" s="186" customFormat="1" ht="26.4" x14ac:dyDescent="0.25">
      <c r="A55" s="193" t="s">
        <v>71</v>
      </c>
      <c r="B55" s="211" t="s">
        <v>135</v>
      </c>
      <c r="C55" s="205">
        <v>380400647.46000004</v>
      </c>
      <c r="D55" s="203">
        <v>358855491.71000004</v>
      </c>
      <c r="E55" s="204">
        <v>357148443.24000001</v>
      </c>
    </row>
    <row r="56" spans="1:10" s="186" customFormat="1" ht="66" x14ac:dyDescent="0.25">
      <c r="A56" s="200" t="s">
        <v>364</v>
      </c>
      <c r="B56" s="211" t="s">
        <v>367</v>
      </c>
      <c r="C56" s="205">
        <v>47022948</v>
      </c>
      <c r="D56" s="203">
        <v>15674316</v>
      </c>
      <c r="E56" s="204">
        <v>0</v>
      </c>
    </row>
    <row r="57" spans="1:10" s="186" customFormat="1" ht="52.8" x14ac:dyDescent="0.25">
      <c r="A57" s="200" t="s">
        <v>363</v>
      </c>
      <c r="B57" s="211" t="s">
        <v>368</v>
      </c>
      <c r="C57" s="205">
        <v>911669.4</v>
      </c>
      <c r="D57" s="203">
        <v>303889.8</v>
      </c>
      <c r="E57" s="204">
        <v>0</v>
      </c>
    </row>
    <row r="58" spans="1:10" s="186" customFormat="1" ht="77.25" customHeight="1" x14ac:dyDescent="0.25">
      <c r="A58" s="200" t="s">
        <v>369</v>
      </c>
      <c r="B58" s="214" t="s">
        <v>370</v>
      </c>
      <c r="C58" s="205">
        <v>17871298.719999999</v>
      </c>
      <c r="D58" s="203">
        <v>17303503.890000001</v>
      </c>
      <c r="E58" s="204">
        <v>16628801.560000001</v>
      </c>
    </row>
    <row r="59" spans="1:10" s="186" customFormat="1" ht="77.25" customHeight="1" x14ac:dyDescent="0.25">
      <c r="A59" s="200" t="s">
        <v>371</v>
      </c>
      <c r="B59" s="211" t="s">
        <v>372</v>
      </c>
      <c r="C59" s="205">
        <v>109090.88</v>
      </c>
      <c r="D59" s="203">
        <v>109090.88</v>
      </c>
      <c r="E59" s="204">
        <v>109090.88</v>
      </c>
    </row>
    <row r="60" spans="1:10" s="186" customFormat="1" ht="66" x14ac:dyDescent="0.25">
      <c r="A60" s="200" t="s">
        <v>373</v>
      </c>
      <c r="B60" s="214" t="s">
        <v>372</v>
      </c>
      <c r="C60" s="205">
        <v>1050000</v>
      </c>
      <c r="D60" s="203">
        <v>414715</v>
      </c>
      <c r="E60" s="204">
        <v>414715</v>
      </c>
    </row>
    <row r="61" spans="1:10" s="186" customFormat="1" ht="105.6" x14ac:dyDescent="0.25">
      <c r="A61" s="200" t="s">
        <v>374</v>
      </c>
      <c r="B61" s="215" t="s">
        <v>372</v>
      </c>
      <c r="C61" s="205">
        <v>278700</v>
      </c>
      <c r="D61" s="203">
        <v>277290</v>
      </c>
      <c r="E61" s="204">
        <v>262170</v>
      </c>
    </row>
    <row r="62" spans="1:10" s="186" customFormat="1" ht="66" x14ac:dyDescent="0.25">
      <c r="A62" s="200" t="s">
        <v>375</v>
      </c>
      <c r="B62" s="211" t="s">
        <v>372</v>
      </c>
      <c r="C62" s="205">
        <v>4472402.3899999997</v>
      </c>
      <c r="D62" s="203">
        <v>0</v>
      </c>
      <c r="E62" s="204">
        <v>0</v>
      </c>
    </row>
    <row r="63" spans="1:10" s="186" customFormat="1" ht="105.6" x14ac:dyDescent="0.25">
      <c r="A63" s="200" t="s">
        <v>376</v>
      </c>
      <c r="B63" s="211" t="s">
        <v>372</v>
      </c>
      <c r="C63" s="205">
        <v>5502100</v>
      </c>
      <c r="D63" s="203">
        <v>0</v>
      </c>
      <c r="E63" s="204">
        <v>0</v>
      </c>
    </row>
    <row r="64" spans="1:10" s="186" customFormat="1" ht="105.6" x14ac:dyDescent="0.25">
      <c r="A64" s="200" t="s">
        <v>377</v>
      </c>
      <c r="B64" s="211" t="s">
        <v>372</v>
      </c>
      <c r="C64" s="205">
        <v>893788</v>
      </c>
      <c r="D64" s="203">
        <v>893788</v>
      </c>
      <c r="E64" s="204">
        <v>893788</v>
      </c>
    </row>
    <row r="65" spans="1:10" s="186" customFormat="1" ht="79.5" customHeight="1" x14ac:dyDescent="0.25">
      <c r="A65" s="200" t="s">
        <v>378</v>
      </c>
      <c r="B65" s="214" t="s">
        <v>379</v>
      </c>
      <c r="C65" s="205">
        <v>448772.27</v>
      </c>
      <c r="D65" s="203">
        <v>448772.27</v>
      </c>
      <c r="E65" s="204">
        <v>0</v>
      </c>
    </row>
    <row r="66" spans="1:10" s="186" customFormat="1" ht="39.6" x14ac:dyDescent="0.25">
      <c r="A66" s="200" t="s">
        <v>380</v>
      </c>
      <c r="B66" s="214" t="s">
        <v>372</v>
      </c>
      <c r="C66" s="205">
        <v>301839877.80000001</v>
      </c>
      <c r="D66" s="206">
        <v>323430125.87</v>
      </c>
      <c r="E66" s="207">
        <v>338839877.80000001</v>
      </c>
    </row>
    <row r="67" spans="1:10" x14ac:dyDescent="0.25">
      <c r="A67" s="199"/>
      <c r="B67" s="213"/>
      <c r="C67" s="205"/>
      <c r="D67" s="203"/>
      <c r="E67" s="204"/>
    </row>
    <row r="68" spans="1:10" ht="26.4" x14ac:dyDescent="0.25">
      <c r="A68" s="193" t="s">
        <v>76</v>
      </c>
      <c r="B68" s="211" t="s">
        <v>112</v>
      </c>
      <c r="C68" s="205">
        <v>884905479.19000006</v>
      </c>
      <c r="D68" s="203">
        <v>861410487.24000001</v>
      </c>
      <c r="E68" s="204">
        <v>887232194.14999998</v>
      </c>
      <c r="H68" s="255"/>
      <c r="I68" s="255"/>
      <c r="J68" s="255"/>
    </row>
    <row r="69" spans="1:10" ht="178.5" customHeight="1" x14ac:dyDescent="0.25">
      <c r="A69" s="200" t="s">
        <v>381</v>
      </c>
      <c r="B69" s="214" t="s">
        <v>382</v>
      </c>
      <c r="C69" s="205">
        <v>65219627.200000003</v>
      </c>
      <c r="D69" s="203">
        <v>0</v>
      </c>
      <c r="E69" s="204">
        <v>0</v>
      </c>
    </row>
    <row r="70" spans="1:10" ht="158.4" x14ac:dyDescent="0.25">
      <c r="A70" s="200" t="s">
        <v>383</v>
      </c>
      <c r="B70" s="211" t="s">
        <v>382</v>
      </c>
      <c r="C70" s="205">
        <v>1331012.8</v>
      </c>
      <c r="D70" s="203">
        <v>0</v>
      </c>
      <c r="E70" s="204">
        <v>0</v>
      </c>
    </row>
    <row r="71" spans="1:10" ht="79.2" x14ac:dyDescent="0.25">
      <c r="A71" s="200" t="s">
        <v>384</v>
      </c>
      <c r="B71" s="211" t="s">
        <v>382</v>
      </c>
      <c r="C71" s="205">
        <v>431436.97</v>
      </c>
      <c r="D71" s="203">
        <v>468998.64</v>
      </c>
      <c r="E71" s="204">
        <v>528820.61</v>
      </c>
    </row>
    <row r="72" spans="1:10" ht="96" customHeight="1" x14ac:dyDescent="0.25">
      <c r="A72" s="200" t="s">
        <v>385</v>
      </c>
      <c r="B72" s="211" t="s">
        <v>382</v>
      </c>
      <c r="C72" s="205">
        <v>14000</v>
      </c>
      <c r="D72" s="203">
        <v>14000</v>
      </c>
      <c r="E72" s="204">
        <v>14000</v>
      </c>
    </row>
    <row r="73" spans="1:10" ht="59.25" customHeight="1" x14ac:dyDescent="0.25">
      <c r="A73" s="200" t="s">
        <v>386</v>
      </c>
      <c r="B73" s="211" t="s">
        <v>382</v>
      </c>
      <c r="C73" s="205">
        <v>35000</v>
      </c>
      <c r="D73" s="203">
        <v>35000</v>
      </c>
      <c r="E73" s="204">
        <v>35000</v>
      </c>
    </row>
    <row r="74" spans="1:10" ht="116.25" customHeight="1" x14ac:dyDescent="0.25">
      <c r="A74" s="200" t="s">
        <v>387</v>
      </c>
      <c r="B74" s="211" t="s">
        <v>382</v>
      </c>
      <c r="C74" s="205">
        <v>60713050.770000003</v>
      </c>
      <c r="D74" s="203">
        <v>63141573.200000003</v>
      </c>
      <c r="E74" s="204">
        <v>71637135.730000004</v>
      </c>
    </row>
    <row r="75" spans="1:10" ht="105.6" x14ac:dyDescent="0.25">
      <c r="A75" s="200" t="s">
        <v>388</v>
      </c>
      <c r="B75" s="211" t="s">
        <v>382</v>
      </c>
      <c r="C75" s="205">
        <v>4971604.92</v>
      </c>
      <c r="D75" s="203">
        <v>5170475.4000000004</v>
      </c>
      <c r="E75" s="204">
        <v>5377303.2400000002</v>
      </c>
    </row>
    <row r="76" spans="1:10" ht="92.4" x14ac:dyDescent="0.25">
      <c r="A76" s="200" t="s">
        <v>389</v>
      </c>
      <c r="B76" s="211" t="s">
        <v>390</v>
      </c>
      <c r="C76" s="205">
        <v>8545600</v>
      </c>
      <c r="D76" s="203">
        <v>8653080</v>
      </c>
      <c r="E76" s="204">
        <v>9990560</v>
      </c>
    </row>
    <row r="77" spans="1:10" ht="138" customHeight="1" x14ac:dyDescent="0.25">
      <c r="A77" s="200" t="s">
        <v>391</v>
      </c>
      <c r="B77" s="211" t="s">
        <v>392</v>
      </c>
      <c r="C77" s="205">
        <v>8514686.3300000001</v>
      </c>
      <c r="D77" s="203">
        <v>8962827.7200000007</v>
      </c>
      <c r="E77" s="204">
        <v>8962827.7200000007</v>
      </c>
    </row>
    <row r="78" spans="1:10" ht="79.2" x14ac:dyDescent="0.25">
      <c r="A78" s="200" t="s">
        <v>393</v>
      </c>
      <c r="B78" s="211" t="s">
        <v>394</v>
      </c>
      <c r="C78" s="205">
        <v>2485383.7999999998</v>
      </c>
      <c r="D78" s="203">
        <v>2570332.25</v>
      </c>
      <c r="E78" s="204">
        <v>2664765.25</v>
      </c>
    </row>
    <row r="79" spans="1:10" ht="66.75" customHeight="1" x14ac:dyDescent="0.25">
      <c r="A79" s="200" t="s">
        <v>395</v>
      </c>
      <c r="B79" s="211" t="s">
        <v>396</v>
      </c>
      <c r="C79" s="205">
        <v>4132.9799999999996</v>
      </c>
      <c r="D79" s="203">
        <v>3684.33</v>
      </c>
      <c r="E79" s="204">
        <v>3684.75</v>
      </c>
    </row>
    <row r="80" spans="1:10" ht="77.25" customHeight="1" x14ac:dyDescent="0.25">
      <c r="A80" s="200" t="s">
        <v>397</v>
      </c>
      <c r="B80" s="211" t="s">
        <v>398</v>
      </c>
      <c r="C80" s="205">
        <v>30405510</v>
      </c>
      <c r="D80" s="203">
        <v>30783990</v>
      </c>
      <c r="E80" s="204">
        <v>30783990</v>
      </c>
    </row>
    <row r="81" spans="1:10" ht="39.6" x14ac:dyDescent="0.25">
      <c r="A81" s="200" t="s">
        <v>399</v>
      </c>
      <c r="B81" s="211" t="s">
        <v>400</v>
      </c>
      <c r="C81" s="205">
        <v>8375735.4199999999</v>
      </c>
      <c r="D81" s="203">
        <v>8754308.7100000009</v>
      </c>
      <c r="E81" s="204">
        <v>9064989.8599999994</v>
      </c>
    </row>
    <row r="82" spans="1:10" ht="49.5" customHeight="1" x14ac:dyDescent="0.25">
      <c r="A82" s="200" t="s">
        <v>401</v>
      </c>
      <c r="B82" s="211" t="s">
        <v>402</v>
      </c>
      <c r="C82" s="205">
        <v>690642900</v>
      </c>
      <c r="D82" s="203">
        <v>715126400</v>
      </c>
      <c r="E82" s="204">
        <v>730443300</v>
      </c>
    </row>
    <row r="83" spans="1:10" ht="87.75" customHeight="1" x14ac:dyDescent="0.25">
      <c r="A83" s="200" t="s">
        <v>403</v>
      </c>
      <c r="B83" s="211" t="s">
        <v>402</v>
      </c>
      <c r="C83" s="205">
        <v>0</v>
      </c>
      <c r="D83" s="203">
        <v>17725816.989999998</v>
      </c>
      <c r="E83" s="204">
        <v>17725816.989999998</v>
      </c>
    </row>
    <row r="84" spans="1:10" ht="87.75" customHeight="1" x14ac:dyDescent="0.25">
      <c r="A84" s="311" t="s">
        <v>404</v>
      </c>
      <c r="B84" s="312" t="s">
        <v>382</v>
      </c>
      <c r="C84" s="205">
        <v>3215798</v>
      </c>
      <c r="D84" s="203">
        <v>0</v>
      </c>
      <c r="E84" s="204">
        <v>0</v>
      </c>
    </row>
    <row r="85" spans="1:10" x14ac:dyDescent="0.25">
      <c r="A85" s="193" t="s">
        <v>54</v>
      </c>
      <c r="B85" s="211" t="s">
        <v>130</v>
      </c>
      <c r="C85" s="205">
        <v>74696722.209999993</v>
      </c>
      <c r="D85" s="203">
        <v>1555240.61</v>
      </c>
      <c r="E85" s="204">
        <v>714570.01</v>
      </c>
    </row>
    <row r="86" spans="1:10" ht="132" x14ac:dyDescent="0.25">
      <c r="A86" s="200" t="s">
        <v>405</v>
      </c>
      <c r="B86" s="211" t="s">
        <v>406</v>
      </c>
      <c r="C86" s="205">
        <v>21481.599999999999</v>
      </c>
      <c r="D86" s="203">
        <v>0</v>
      </c>
      <c r="E86" s="204">
        <v>0</v>
      </c>
    </row>
    <row r="87" spans="1:10" ht="66" x14ac:dyDescent="0.25">
      <c r="A87" s="200" t="s">
        <v>407</v>
      </c>
      <c r="B87" s="211" t="s">
        <v>406</v>
      </c>
      <c r="C87" s="205">
        <v>1555240.61</v>
      </c>
      <c r="D87" s="203">
        <v>1555240.61</v>
      </c>
      <c r="E87" s="204">
        <v>714570.01</v>
      </c>
    </row>
    <row r="88" spans="1:10" ht="67.5" customHeight="1" x14ac:dyDescent="0.25">
      <c r="A88" s="200" t="s">
        <v>408</v>
      </c>
      <c r="B88" s="211" t="s">
        <v>406</v>
      </c>
      <c r="C88" s="205">
        <v>73120000</v>
      </c>
      <c r="D88" s="203">
        <v>0</v>
      </c>
      <c r="E88" s="204">
        <v>0</v>
      </c>
    </row>
    <row r="89" spans="1:10" ht="7.5" customHeight="1" x14ac:dyDescent="0.25">
      <c r="A89" s="200"/>
      <c r="B89" s="211"/>
      <c r="C89" s="205"/>
      <c r="D89" s="203"/>
      <c r="E89" s="204"/>
    </row>
    <row r="90" spans="1:10" x14ac:dyDescent="0.25">
      <c r="A90" s="194" t="s">
        <v>256</v>
      </c>
      <c r="B90" s="212" t="s">
        <v>257</v>
      </c>
      <c r="C90" s="205">
        <v>9079841.6099999994</v>
      </c>
      <c r="D90" s="203">
        <v>0</v>
      </c>
      <c r="E90" s="204">
        <v>0</v>
      </c>
    </row>
    <row r="91" spans="1:10" ht="26.4" x14ac:dyDescent="0.25">
      <c r="A91" s="301" t="s">
        <v>258</v>
      </c>
      <c r="B91" s="302" t="s">
        <v>353</v>
      </c>
      <c r="C91" s="205">
        <v>9079841.6099999994</v>
      </c>
      <c r="D91" s="206">
        <v>0</v>
      </c>
      <c r="E91" s="207">
        <v>0</v>
      </c>
    </row>
    <row r="92" spans="1:10" ht="6.75" customHeight="1" x14ac:dyDescent="0.25">
      <c r="A92" s="201"/>
      <c r="B92" s="216"/>
      <c r="C92" s="225"/>
      <c r="D92" s="219"/>
      <c r="E92" s="220"/>
    </row>
    <row r="93" spans="1:10" x14ac:dyDescent="0.25">
      <c r="A93" s="228" t="s">
        <v>66</v>
      </c>
      <c r="B93" s="229"/>
      <c r="C93" s="230">
        <v>1837401509.8699999</v>
      </c>
      <c r="D93" s="230">
        <v>1718104504.5599999</v>
      </c>
      <c r="E93" s="230">
        <v>1754895041.4000001</v>
      </c>
      <c r="H93" s="255"/>
      <c r="I93" s="255"/>
      <c r="J93" s="255"/>
    </row>
    <row r="95" spans="1:10" x14ac:dyDescent="0.25">
      <c r="C95" s="253">
        <f>C93-C9-C49</f>
        <v>0</v>
      </c>
      <c r="D95" s="253">
        <f t="shared" ref="D95:E95" si="0">D93-D9-D49</f>
        <v>0</v>
      </c>
      <c r="E95" s="253">
        <f t="shared" si="0"/>
        <v>0</v>
      </c>
      <c r="I95" s="255"/>
      <c r="J95" s="255"/>
    </row>
    <row r="96" spans="1:10" x14ac:dyDescent="0.25">
      <c r="C96" s="255"/>
      <c r="D96" s="255"/>
      <c r="E96" s="255"/>
    </row>
    <row r="98" spans="3:3" x14ac:dyDescent="0.25">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6"/>
  <sheetViews>
    <sheetView tabSelected="1" zoomScaleSheetLayoutView="100" workbookViewId="0">
      <pane xSplit="1" ySplit="9" topLeftCell="B96" activePane="bottomRight" state="frozen"/>
      <selection pane="topRight" activeCell="B1" sqref="B1"/>
      <selection pane="bottomLeft" activeCell="A14" sqref="A14"/>
      <selection pane="bottomRight" activeCell="I100" sqref="I100"/>
    </sheetView>
  </sheetViews>
  <sheetFormatPr defaultColWidth="9.109375" defaultRowHeight="13.2" outlineLevelRow="1" x14ac:dyDescent="0.25"/>
  <cols>
    <col min="1" max="1" width="83" style="361" customWidth="1"/>
    <col min="2" max="2" width="16.88671875" style="325" customWidth="1"/>
    <col min="3" max="3" width="13.44140625" style="183" customWidth="1"/>
    <col min="4" max="4" width="12.5546875" style="183" customWidth="1"/>
    <col min="5" max="5" width="13.44140625" style="183" customWidth="1"/>
    <col min="6" max="6" width="12.5546875" style="305" customWidth="1"/>
    <col min="7" max="7" width="13.44140625" style="305" customWidth="1"/>
    <col min="8" max="8" width="12.5546875" style="305" customWidth="1"/>
    <col min="9" max="9" width="13.44140625" style="305" customWidth="1"/>
    <col min="10" max="10" width="13.44140625" style="183" customWidth="1"/>
    <col min="11" max="11" width="12.44140625" style="183" customWidth="1"/>
    <col min="12" max="12" width="13.44140625" style="183" customWidth="1"/>
    <col min="13" max="13" width="12.44140625" style="305" customWidth="1"/>
    <col min="14" max="14" width="13.44140625" style="305" customWidth="1"/>
    <col min="15" max="15" width="13.44140625" style="183" customWidth="1"/>
    <col min="16" max="16" width="11.88671875" style="183" customWidth="1"/>
    <col min="17" max="17" width="13.44140625" style="183" customWidth="1"/>
    <col min="18" max="18" width="13.21875" style="305" customWidth="1"/>
    <col min="19" max="19" width="13.44140625" style="305" customWidth="1"/>
    <col min="20" max="20" width="14.88671875" style="183" customWidth="1"/>
    <col min="21" max="21" width="13.33203125" style="186" customWidth="1"/>
    <col min="22" max="22" width="14.5546875" style="183" customWidth="1"/>
    <col min="23" max="23" width="17.5546875" style="183" customWidth="1"/>
    <col min="24" max="24" width="16.33203125" style="183" customWidth="1"/>
    <col min="25" max="25" width="17.33203125" style="183" customWidth="1"/>
    <col min="26" max="16384" width="9.109375" style="183"/>
  </cols>
  <sheetData>
    <row r="1" spans="1:25" ht="15.6" x14ac:dyDescent="0.3">
      <c r="A1" s="376" t="s">
        <v>439</v>
      </c>
      <c r="B1" s="376"/>
      <c r="C1" s="377"/>
      <c r="D1" s="377"/>
      <c r="E1" s="377"/>
      <c r="F1" s="377"/>
      <c r="G1" s="377"/>
      <c r="H1" s="377"/>
      <c r="I1" s="377"/>
      <c r="J1" s="377"/>
      <c r="K1" s="377"/>
      <c r="L1" s="377"/>
      <c r="M1" s="377"/>
      <c r="N1" s="377"/>
      <c r="O1" s="377"/>
      <c r="P1" s="257"/>
      <c r="Q1" s="257"/>
      <c r="R1" s="349"/>
      <c r="S1" s="349"/>
      <c r="T1" s="257"/>
    </row>
    <row r="2" spans="1:25" s="226" customFormat="1" ht="10.199999999999999" hidden="1" x14ac:dyDescent="0.2">
      <c r="A2" s="353" t="s">
        <v>354</v>
      </c>
      <c r="B2" s="234"/>
      <c r="C2" s="235">
        <v>419542818</v>
      </c>
      <c r="D2" s="235"/>
      <c r="E2" s="235">
        <v>419542818</v>
      </c>
      <c r="F2" s="328"/>
      <c r="G2" s="328">
        <v>419542818</v>
      </c>
      <c r="H2" s="328"/>
      <c r="I2" s="328">
        <v>419542818</v>
      </c>
      <c r="J2" s="235">
        <v>450639017</v>
      </c>
      <c r="K2" s="235"/>
      <c r="L2" s="235">
        <v>450639017</v>
      </c>
      <c r="M2" s="328"/>
      <c r="N2" s="328">
        <v>450639017</v>
      </c>
      <c r="O2" s="235">
        <v>483059134</v>
      </c>
      <c r="P2" s="235"/>
      <c r="Q2" s="235">
        <v>483059134</v>
      </c>
      <c r="R2" s="328"/>
      <c r="S2" s="328">
        <v>483059134</v>
      </c>
      <c r="T2" s="235"/>
      <c r="U2" s="227"/>
    </row>
    <row r="3" spans="1:25" s="226" customFormat="1" ht="10.199999999999999" hidden="1" x14ac:dyDescent="0.2">
      <c r="A3" s="353" t="s">
        <v>356</v>
      </c>
      <c r="B3" s="234"/>
      <c r="C3" s="235">
        <v>27653606</v>
      </c>
      <c r="D3" s="235"/>
      <c r="E3" s="235">
        <v>27653606</v>
      </c>
      <c r="F3" s="328"/>
      <c r="G3" s="328">
        <v>27653606</v>
      </c>
      <c r="H3" s="328"/>
      <c r="I3" s="328">
        <v>27653606</v>
      </c>
      <c r="J3" s="235">
        <v>27327700</v>
      </c>
      <c r="K3" s="235"/>
      <c r="L3" s="235">
        <v>27327700</v>
      </c>
      <c r="M3" s="328"/>
      <c r="N3" s="328">
        <v>27327700</v>
      </c>
      <c r="O3" s="235">
        <v>26740700</v>
      </c>
      <c r="P3" s="235"/>
      <c r="Q3" s="235">
        <v>26740700</v>
      </c>
      <c r="R3" s="328"/>
      <c r="S3" s="328">
        <v>26740700</v>
      </c>
      <c r="T3" s="235"/>
      <c r="U3" s="227"/>
    </row>
    <row r="4" spans="1:25" s="226" customFormat="1" ht="10.199999999999999" x14ac:dyDescent="0.2">
      <c r="A4" s="353"/>
      <c r="B4" s="234"/>
      <c r="C4" s="235"/>
      <c r="D4" s="235"/>
      <c r="E4" s="235"/>
      <c r="F4" s="328"/>
      <c r="G4" s="328"/>
      <c r="H4" s="328"/>
      <c r="I4" s="328"/>
      <c r="J4" s="235"/>
      <c r="K4" s="235"/>
      <c r="L4" s="235"/>
      <c r="M4" s="328"/>
      <c r="N4" s="328"/>
      <c r="O4" s="235"/>
      <c r="P4" s="235"/>
      <c r="Q4" s="235"/>
      <c r="R4" s="328"/>
      <c r="S4" s="328"/>
      <c r="T4" s="235"/>
      <c r="U4" s="227"/>
    </row>
    <row r="5" spans="1:25" x14ac:dyDescent="0.25">
      <c r="A5" s="384" t="s">
        <v>50</v>
      </c>
      <c r="B5" s="386" t="s">
        <v>51</v>
      </c>
      <c r="C5" s="391" t="s">
        <v>343</v>
      </c>
      <c r="D5" s="391"/>
      <c r="E5" s="391"/>
      <c r="F5" s="391"/>
      <c r="G5" s="391"/>
      <c r="H5" s="391"/>
      <c r="I5" s="391"/>
      <c r="J5" s="391"/>
      <c r="K5" s="391"/>
      <c r="L5" s="391"/>
      <c r="M5" s="391"/>
      <c r="N5" s="391"/>
      <c r="O5" s="391"/>
      <c r="P5" s="390"/>
      <c r="Q5" s="390"/>
      <c r="R5" s="390"/>
      <c r="S5" s="390"/>
      <c r="T5" s="259"/>
    </row>
    <row r="6" spans="1:25" ht="21.6" customHeight="1" x14ac:dyDescent="0.25">
      <c r="A6" s="385"/>
      <c r="B6" s="387"/>
      <c r="C6" s="388" t="s">
        <v>341</v>
      </c>
      <c r="D6" s="389"/>
      <c r="E6" s="389"/>
      <c r="F6" s="390"/>
      <c r="G6" s="390"/>
      <c r="H6" s="390"/>
      <c r="I6" s="390"/>
      <c r="J6" s="392" t="s">
        <v>342</v>
      </c>
      <c r="K6" s="393"/>
      <c r="L6" s="393"/>
      <c r="M6" s="394"/>
      <c r="N6" s="395"/>
      <c r="O6" s="388" t="s">
        <v>360</v>
      </c>
      <c r="P6" s="389"/>
      <c r="Q6" s="389"/>
      <c r="R6" s="390"/>
      <c r="S6" s="390"/>
      <c r="T6" s="259"/>
    </row>
    <row r="7" spans="1:25" ht="24" x14ac:dyDescent="0.25">
      <c r="A7" s="354">
        <v>1</v>
      </c>
      <c r="B7" s="315">
        <v>2</v>
      </c>
      <c r="C7" s="239">
        <v>3</v>
      </c>
      <c r="D7" s="289" t="s">
        <v>412</v>
      </c>
      <c r="E7" s="239">
        <v>5</v>
      </c>
      <c r="F7" s="329" t="s">
        <v>469</v>
      </c>
      <c r="G7" s="330">
        <v>5</v>
      </c>
      <c r="H7" s="347" t="s">
        <v>487</v>
      </c>
      <c r="I7" s="330">
        <v>5</v>
      </c>
      <c r="J7" s="240">
        <v>6</v>
      </c>
      <c r="K7" s="289" t="s">
        <v>412</v>
      </c>
      <c r="L7" s="240">
        <v>8</v>
      </c>
      <c r="M7" s="329" t="s">
        <v>488</v>
      </c>
      <c r="N7" s="338">
        <v>8</v>
      </c>
      <c r="O7" s="241">
        <v>9</v>
      </c>
      <c r="P7" s="289" t="s">
        <v>412</v>
      </c>
      <c r="Q7" s="241">
        <v>11</v>
      </c>
      <c r="R7" s="329" t="s">
        <v>487</v>
      </c>
      <c r="S7" s="339">
        <v>11</v>
      </c>
      <c r="T7" s="260"/>
    </row>
    <row r="8" spans="1:25" s="186" customFormat="1" x14ac:dyDescent="0.25">
      <c r="A8" s="355" t="s">
        <v>59</v>
      </c>
      <c r="B8" s="316" t="s">
        <v>22</v>
      </c>
      <c r="C8" s="269">
        <f>C9+C11+C13+C17+C21+C25+C28+C29+C31+C34</f>
        <v>447196424</v>
      </c>
      <c r="D8" s="269">
        <f t="shared" ref="D8:Q8" si="0">D9+D11+D13+D17+D21+D25+D28+D29+D31+D34</f>
        <v>0</v>
      </c>
      <c r="E8" s="269">
        <f t="shared" si="0"/>
        <v>447196424</v>
      </c>
      <c r="F8" s="270">
        <f t="shared" ref="F8:G8" si="1">F9+F11+F13+F17+F21+F25+F28+F29+F31+F34</f>
        <v>0</v>
      </c>
      <c r="G8" s="270">
        <f t="shared" si="1"/>
        <v>447196424</v>
      </c>
      <c r="H8" s="270">
        <f t="shared" ref="H8:I8" si="2">H9+H11+H13+H17+H21+H25+H28+H29+H31+H34</f>
        <v>0</v>
      </c>
      <c r="I8" s="270">
        <f t="shared" si="2"/>
        <v>447196424</v>
      </c>
      <c r="J8" s="269">
        <f t="shared" si="0"/>
        <v>477966717</v>
      </c>
      <c r="K8" s="269">
        <f t="shared" si="0"/>
        <v>0</v>
      </c>
      <c r="L8" s="269">
        <f t="shared" si="0"/>
        <v>477966717</v>
      </c>
      <c r="M8" s="270">
        <f t="shared" ref="M8:N8" si="3">M9+M11+M13+M17+M21+M25+M28+M29+M31+M34</f>
        <v>0</v>
      </c>
      <c r="N8" s="270">
        <f t="shared" si="3"/>
        <v>477966717</v>
      </c>
      <c r="O8" s="269">
        <f t="shared" si="0"/>
        <v>509799834</v>
      </c>
      <c r="P8" s="269">
        <f t="shared" si="0"/>
        <v>0</v>
      </c>
      <c r="Q8" s="269">
        <f t="shared" si="0"/>
        <v>509799834</v>
      </c>
      <c r="R8" s="270">
        <f t="shared" ref="R8:S8" si="4">R9+R11+R13+R17+R21+R25+R28+R29+R31+R34</f>
        <v>0</v>
      </c>
      <c r="S8" s="270">
        <f t="shared" si="4"/>
        <v>509799834</v>
      </c>
      <c r="T8" s="261"/>
    </row>
    <row r="9" spans="1:25" s="186" customFormat="1" hidden="1" outlineLevel="1" x14ac:dyDescent="0.25">
      <c r="A9" s="356" t="s">
        <v>18</v>
      </c>
      <c r="B9" s="317" t="s">
        <v>23</v>
      </c>
      <c r="C9" s="273">
        <f>C10</f>
        <v>318134000</v>
      </c>
      <c r="D9" s="273">
        <f t="shared" ref="D9:S9" si="5">D10</f>
        <v>0</v>
      </c>
      <c r="E9" s="273">
        <f t="shared" si="5"/>
        <v>318134000</v>
      </c>
      <c r="F9" s="274">
        <f t="shared" si="5"/>
        <v>0</v>
      </c>
      <c r="G9" s="274">
        <f t="shared" si="5"/>
        <v>318134000</v>
      </c>
      <c r="H9" s="274">
        <f t="shared" si="5"/>
        <v>0</v>
      </c>
      <c r="I9" s="274">
        <f t="shared" si="5"/>
        <v>318134000</v>
      </c>
      <c r="J9" s="273">
        <f t="shared" si="5"/>
        <v>345270830</v>
      </c>
      <c r="K9" s="273">
        <f t="shared" si="5"/>
        <v>0</v>
      </c>
      <c r="L9" s="273">
        <f t="shared" si="5"/>
        <v>345270830</v>
      </c>
      <c r="M9" s="274">
        <f t="shared" si="5"/>
        <v>0</v>
      </c>
      <c r="N9" s="274">
        <f t="shared" si="5"/>
        <v>345270830</v>
      </c>
      <c r="O9" s="273">
        <f t="shared" si="5"/>
        <v>374722432</v>
      </c>
      <c r="P9" s="273">
        <f t="shared" si="5"/>
        <v>0</v>
      </c>
      <c r="Q9" s="273">
        <f t="shared" si="5"/>
        <v>374722432</v>
      </c>
      <c r="R9" s="274">
        <f t="shared" si="5"/>
        <v>0</v>
      </c>
      <c r="S9" s="274">
        <f t="shared" si="5"/>
        <v>374722432</v>
      </c>
      <c r="T9" s="262"/>
    </row>
    <row r="10" spans="1:25" s="186" customFormat="1" hidden="1" outlineLevel="1" x14ac:dyDescent="0.25">
      <c r="A10" s="357" t="s">
        <v>1</v>
      </c>
      <c r="B10" s="317" t="s">
        <v>25</v>
      </c>
      <c r="C10" s="273">
        <v>318134000</v>
      </c>
      <c r="D10" s="273"/>
      <c r="E10" s="273">
        <v>318134000</v>
      </c>
      <c r="F10" s="274"/>
      <c r="G10" s="274">
        <v>318134000</v>
      </c>
      <c r="H10" s="274"/>
      <c r="I10" s="274">
        <v>318134000</v>
      </c>
      <c r="J10" s="274">
        <v>345270830</v>
      </c>
      <c r="K10" s="274"/>
      <c r="L10" s="274">
        <v>345270830</v>
      </c>
      <c r="M10" s="274"/>
      <c r="N10" s="274">
        <v>345270830</v>
      </c>
      <c r="O10" s="274">
        <v>374722432</v>
      </c>
      <c r="P10" s="274"/>
      <c r="Q10" s="274">
        <v>374722432</v>
      </c>
      <c r="R10" s="274"/>
      <c r="S10" s="274">
        <v>374722432</v>
      </c>
      <c r="T10" s="262"/>
    </row>
    <row r="11" spans="1:25" s="186" customFormat="1" ht="26.4" hidden="1" outlineLevel="1" x14ac:dyDescent="0.25">
      <c r="A11" s="357" t="s">
        <v>9</v>
      </c>
      <c r="B11" s="317" t="s">
        <v>26</v>
      </c>
      <c r="C11" s="273">
        <f>C12</f>
        <v>34823020</v>
      </c>
      <c r="D11" s="273">
        <f t="shared" ref="D11:S11" si="6">D12</f>
        <v>0</v>
      </c>
      <c r="E11" s="273">
        <f t="shared" si="6"/>
        <v>34823020</v>
      </c>
      <c r="F11" s="274">
        <f t="shared" si="6"/>
        <v>0</v>
      </c>
      <c r="G11" s="274">
        <f t="shared" si="6"/>
        <v>34823020</v>
      </c>
      <c r="H11" s="274">
        <f t="shared" si="6"/>
        <v>0</v>
      </c>
      <c r="I11" s="274">
        <f t="shared" si="6"/>
        <v>34823020</v>
      </c>
      <c r="J11" s="273">
        <f t="shared" si="6"/>
        <v>37455011</v>
      </c>
      <c r="K11" s="273">
        <f t="shared" si="6"/>
        <v>0</v>
      </c>
      <c r="L11" s="273">
        <f t="shared" si="6"/>
        <v>37455011</v>
      </c>
      <c r="M11" s="274">
        <f t="shared" si="6"/>
        <v>0</v>
      </c>
      <c r="N11" s="274">
        <f t="shared" si="6"/>
        <v>37455011</v>
      </c>
      <c r="O11" s="273">
        <f t="shared" si="6"/>
        <v>39247926</v>
      </c>
      <c r="P11" s="273">
        <f t="shared" si="6"/>
        <v>0</v>
      </c>
      <c r="Q11" s="273">
        <f t="shared" si="6"/>
        <v>39247926</v>
      </c>
      <c r="R11" s="274">
        <f t="shared" si="6"/>
        <v>0</v>
      </c>
      <c r="S11" s="274">
        <f t="shared" si="6"/>
        <v>39247926</v>
      </c>
      <c r="T11" s="262"/>
    </row>
    <row r="12" spans="1:25" s="186" customFormat="1" hidden="1" outlineLevel="1" x14ac:dyDescent="0.25">
      <c r="A12" s="357" t="s">
        <v>10</v>
      </c>
      <c r="B12" s="317" t="s">
        <v>27</v>
      </c>
      <c r="C12" s="273">
        <v>34823020</v>
      </c>
      <c r="D12" s="273"/>
      <c r="E12" s="273">
        <v>34823020</v>
      </c>
      <c r="F12" s="274"/>
      <c r="G12" s="274">
        <v>34823020</v>
      </c>
      <c r="H12" s="274"/>
      <c r="I12" s="274">
        <v>34823020</v>
      </c>
      <c r="J12" s="274">
        <v>37455011</v>
      </c>
      <c r="K12" s="274"/>
      <c r="L12" s="274">
        <v>37455011</v>
      </c>
      <c r="M12" s="274"/>
      <c r="N12" s="274">
        <v>37455011</v>
      </c>
      <c r="O12" s="274">
        <v>39247926</v>
      </c>
      <c r="P12" s="274"/>
      <c r="Q12" s="274">
        <v>39247926</v>
      </c>
      <c r="R12" s="274"/>
      <c r="S12" s="274">
        <v>39247926</v>
      </c>
      <c r="T12" s="262"/>
    </row>
    <row r="13" spans="1:25" s="186" customFormat="1" hidden="1" outlineLevel="1" x14ac:dyDescent="0.25">
      <c r="A13" s="357" t="s">
        <v>2</v>
      </c>
      <c r="B13" s="317" t="s">
        <v>28</v>
      </c>
      <c r="C13" s="273">
        <f>SUM(C14:C16)</f>
        <v>21263000</v>
      </c>
      <c r="D13" s="273">
        <f t="shared" ref="D13:Q13" si="7">SUM(D14:D16)</f>
        <v>0</v>
      </c>
      <c r="E13" s="273">
        <f t="shared" si="7"/>
        <v>21263000</v>
      </c>
      <c r="F13" s="274">
        <f t="shared" ref="F13:G13" si="8">SUM(F14:F16)</f>
        <v>0</v>
      </c>
      <c r="G13" s="274">
        <f t="shared" si="8"/>
        <v>21263000</v>
      </c>
      <c r="H13" s="274">
        <f t="shared" ref="H13:I13" si="9">SUM(H14:H16)</f>
        <v>0</v>
      </c>
      <c r="I13" s="274">
        <f t="shared" si="9"/>
        <v>21263000</v>
      </c>
      <c r="J13" s="273">
        <f t="shared" si="7"/>
        <v>22307014</v>
      </c>
      <c r="K13" s="273">
        <f t="shared" si="7"/>
        <v>0</v>
      </c>
      <c r="L13" s="273">
        <f t="shared" si="7"/>
        <v>22307014</v>
      </c>
      <c r="M13" s="274">
        <f t="shared" ref="M13:N13" si="10">SUM(M14:M16)</f>
        <v>0</v>
      </c>
      <c r="N13" s="274">
        <f t="shared" si="10"/>
        <v>22307014</v>
      </c>
      <c r="O13" s="273">
        <f t="shared" si="7"/>
        <v>23226062</v>
      </c>
      <c r="P13" s="273">
        <f t="shared" si="7"/>
        <v>0</v>
      </c>
      <c r="Q13" s="273">
        <f t="shared" si="7"/>
        <v>23226062</v>
      </c>
      <c r="R13" s="274">
        <f t="shared" ref="R13:S13" si="11">SUM(R14:R16)</f>
        <v>0</v>
      </c>
      <c r="S13" s="274">
        <f t="shared" si="11"/>
        <v>23226062</v>
      </c>
      <c r="T13" s="258"/>
      <c r="V13" s="183"/>
      <c r="W13" s="183"/>
      <c r="X13" s="183"/>
      <c r="Y13" s="183"/>
    </row>
    <row r="14" spans="1:25" s="186" customFormat="1" hidden="1" outlineLevel="1" x14ac:dyDescent="0.25">
      <c r="A14" s="357" t="s">
        <v>58</v>
      </c>
      <c r="B14" s="317" t="s">
        <v>29</v>
      </c>
      <c r="C14" s="273">
        <v>16657000</v>
      </c>
      <c r="D14" s="273"/>
      <c r="E14" s="273">
        <v>16657000</v>
      </c>
      <c r="F14" s="274"/>
      <c r="G14" s="274">
        <v>16657000</v>
      </c>
      <c r="H14" s="274"/>
      <c r="I14" s="274">
        <v>16657000</v>
      </c>
      <c r="J14" s="273">
        <v>17474859</v>
      </c>
      <c r="K14" s="273"/>
      <c r="L14" s="273">
        <v>17474859</v>
      </c>
      <c r="M14" s="274"/>
      <c r="N14" s="274">
        <v>17474859</v>
      </c>
      <c r="O14" s="273">
        <v>18194823</v>
      </c>
      <c r="P14" s="273"/>
      <c r="Q14" s="273">
        <v>18194823</v>
      </c>
      <c r="R14" s="274"/>
      <c r="S14" s="274">
        <v>18194823</v>
      </c>
      <c r="T14" s="258"/>
      <c r="V14" s="183"/>
      <c r="W14" s="183"/>
      <c r="X14" s="183"/>
      <c r="Y14" s="183"/>
    </row>
    <row r="15" spans="1:25" s="186" customFormat="1" hidden="1" outlineLevel="1" x14ac:dyDescent="0.25">
      <c r="A15" s="357" t="s">
        <v>344</v>
      </c>
      <c r="B15" s="317" t="s">
        <v>345</v>
      </c>
      <c r="C15" s="273">
        <v>6000</v>
      </c>
      <c r="D15" s="273"/>
      <c r="E15" s="273">
        <v>6000</v>
      </c>
      <c r="F15" s="274"/>
      <c r="G15" s="274">
        <v>6000</v>
      </c>
      <c r="H15" s="274"/>
      <c r="I15" s="274">
        <v>6000</v>
      </c>
      <c r="J15" s="273">
        <v>6295</v>
      </c>
      <c r="K15" s="273"/>
      <c r="L15" s="273">
        <v>6295</v>
      </c>
      <c r="M15" s="274"/>
      <c r="N15" s="274">
        <v>6295</v>
      </c>
      <c r="O15" s="273">
        <v>6554</v>
      </c>
      <c r="P15" s="273"/>
      <c r="Q15" s="273">
        <v>6554</v>
      </c>
      <c r="R15" s="274"/>
      <c r="S15" s="274">
        <v>6554</v>
      </c>
      <c r="T15" s="258"/>
      <c r="V15" s="183"/>
      <c r="W15" s="183"/>
      <c r="X15" s="183"/>
      <c r="Y15" s="183"/>
    </row>
    <row r="16" spans="1:25" s="186" customFormat="1" hidden="1" outlineLevel="1" x14ac:dyDescent="0.25">
      <c r="A16" s="357" t="s">
        <v>346</v>
      </c>
      <c r="B16" s="317" t="s">
        <v>347</v>
      </c>
      <c r="C16" s="273">
        <v>4600000</v>
      </c>
      <c r="D16" s="273"/>
      <c r="E16" s="273">
        <v>4600000</v>
      </c>
      <c r="F16" s="274"/>
      <c r="G16" s="274">
        <v>4600000</v>
      </c>
      <c r="H16" s="274"/>
      <c r="I16" s="274">
        <v>4600000</v>
      </c>
      <c r="J16" s="273">
        <v>4825860</v>
      </c>
      <c r="K16" s="273"/>
      <c r="L16" s="273">
        <v>4825860</v>
      </c>
      <c r="M16" s="274"/>
      <c r="N16" s="274">
        <v>4825860</v>
      </c>
      <c r="O16" s="273">
        <v>5024685</v>
      </c>
      <c r="P16" s="273"/>
      <c r="Q16" s="273">
        <v>5024685</v>
      </c>
      <c r="R16" s="274"/>
      <c r="S16" s="274">
        <v>5024685</v>
      </c>
      <c r="T16" s="258"/>
      <c r="V16" s="183"/>
      <c r="W16" s="183"/>
      <c r="X16" s="183"/>
      <c r="Y16" s="183"/>
    </row>
    <row r="17" spans="1:25" s="186" customFormat="1" hidden="1" outlineLevel="1" x14ac:dyDescent="0.25">
      <c r="A17" s="357" t="s">
        <v>3</v>
      </c>
      <c r="B17" s="317" t="s">
        <v>30</v>
      </c>
      <c r="C17" s="273">
        <f>SUM(C18:C20)</f>
        <v>40255798</v>
      </c>
      <c r="D17" s="273">
        <f t="shared" ref="D17:Q17" si="12">SUM(D18:D20)</f>
        <v>0</v>
      </c>
      <c r="E17" s="273">
        <f t="shared" si="12"/>
        <v>40255798</v>
      </c>
      <c r="F17" s="274">
        <f t="shared" ref="F17:G17" si="13">SUM(F18:F20)</f>
        <v>0</v>
      </c>
      <c r="G17" s="274">
        <f t="shared" si="13"/>
        <v>40255798</v>
      </c>
      <c r="H17" s="274">
        <f t="shared" ref="H17:I17" si="14">SUM(H18:H20)</f>
        <v>0</v>
      </c>
      <c r="I17" s="274">
        <f t="shared" si="14"/>
        <v>40255798</v>
      </c>
      <c r="J17" s="273">
        <f t="shared" si="12"/>
        <v>40317162</v>
      </c>
      <c r="K17" s="273">
        <f t="shared" si="12"/>
        <v>0</v>
      </c>
      <c r="L17" s="273">
        <f t="shared" si="12"/>
        <v>40317162</v>
      </c>
      <c r="M17" s="274">
        <f t="shared" ref="M17:N17" si="15">SUM(M18:M20)</f>
        <v>0</v>
      </c>
      <c r="N17" s="274">
        <f t="shared" si="15"/>
        <v>40317162</v>
      </c>
      <c r="O17" s="273">
        <f t="shared" si="12"/>
        <v>40378714</v>
      </c>
      <c r="P17" s="273">
        <f t="shared" si="12"/>
        <v>0</v>
      </c>
      <c r="Q17" s="273">
        <f t="shared" si="12"/>
        <v>40378714</v>
      </c>
      <c r="R17" s="274">
        <f t="shared" ref="R17:S17" si="16">SUM(R18:R20)</f>
        <v>0</v>
      </c>
      <c r="S17" s="274">
        <f t="shared" si="16"/>
        <v>40378714</v>
      </c>
      <c r="T17" s="263"/>
      <c r="V17" s="183"/>
      <c r="W17" s="183"/>
      <c r="X17" s="183"/>
      <c r="Y17" s="183"/>
    </row>
    <row r="18" spans="1:25" s="186" customFormat="1" hidden="1" outlineLevel="1" x14ac:dyDescent="0.25">
      <c r="A18" s="357" t="s">
        <v>355</v>
      </c>
      <c r="B18" s="317" t="s">
        <v>357</v>
      </c>
      <c r="C18" s="273">
        <v>7310000</v>
      </c>
      <c r="D18" s="273"/>
      <c r="E18" s="273">
        <v>7310000</v>
      </c>
      <c r="F18" s="274"/>
      <c r="G18" s="274">
        <v>7310000</v>
      </c>
      <c r="H18" s="274"/>
      <c r="I18" s="274">
        <v>7310000</v>
      </c>
      <c r="J18" s="277">
        <v>7310000</v>
      </c>
      <c r="K18" s="277"/>
      <c r="L18" s="277">
        <v>7310000</v>
      </c>
      <c r="M18" s="277"/>
      <c r="N18" s="277">
        <v>7310000</v>
      </c>
      <c r="O18" s="277">
        <v>7310000</v>
      </c>
      <c r="P18" s="277"/>
      <c r="Q18" s="277">
        <v>7310000</v>
      </c>
      <c r="R18" s="277"/>
      <c r="S18" s="277">
        <v>7310000</v>
      </c>
      <c r="T18" s="263"/>
      <c r="V18" s="183"/>
      <c r="W18" s="183"/>
      <c r="X18" s="183"/>
      <c r="Y18" s="183"/>
    </row>
    <row r="19" spans="1:25" s="186" customFormat="1" hidden="1" outlineLevel="1" x14ac:dyDescent="0.25">
      <c r="A19" s="357" t="s">
        <v>6</v>
      </c>
      <c r="B19" s="318" t="s">
        <v>32</v>
      </c>
      <c r="C19" s="273">
        <v>19794498</v>
      </c>
      <c r="D19" s="273"/>
      <c r="E19" s="273">
        <v>19794498</v>
      </c>
      <c r="F19" s="274"/>
      <c r="G19" s="274">
        <v>19794498</v>
      </c>
      <c r="H19" s="274"/>
      <c r="I19" s="274">
        <v>19794498</v>
      </c>
      <c r="J19" s="277">
        <v>19855862</v>
      </c>
      <c r="K19" s="277"/>
      <c r="L19" s="277">
        <v>19855862</v>
      </c>
      <c r="M19" s="277"/>
      <c r="N19" s="277">
        <v>19855862</v>
      </c>
      <c r="O19" s="277">
        <v>19917414</v>
      </c>
      <c r="P19" s="277"/>
      <c r="Q19" s="277">
        <v>19917414</v>
      </c>
      <c r="R19" s="277"/>
      <c r="S19" s="277">
        <v>19917414</v>
      </c>
      <c r="T19" s="263"/>
      <c r="V19" s="183"/>
      <c r="W19" s="183"/>
      <c r="X19" s="183"/>
      <c r="Y19" s="183"/>
    </row>
    <row r="20" spans="1:25" s="186" customFormat="1" hidden="1" outlineLevel="1" x14ac:dyDescent="0.25">
      <c r="A20" s="357" t="s">
        <v>359</v>
      </c>
      <c r="B20" s="317" t="s">
        <v>358</v>
      </c>
      <c r="C20" s="273">
        <v>13151300</v>
      </c>
      <c r="D20" s="273"/>
      <c r="E20" s="273">
        <v>13151300</v>
      </c>
      <c r="F20" s="274"/>
      <c r="G20" s="274">
        <v>13151300</v>
      </c>
      <c r="H20" s="274"/>
      <c r="I20" s="274">
        <v>13151300</v>
      </c>
      <c r="J20" s="277">
        <v>13151300</v>
      </c>
      <c r="K20" s="277"/>
      <c r="L20" s="277">
        <v>13151300</v>
      </c>
      <c r="M20" s="277"/>
      <c r="N20" s="277">
        <v>13151300</v>
      </c>
      <c r="O20" s="277">
        <v>13151300</v>
      </c>
      <c r="P20" s="277"/>
      <c r="Q20" s="277">
        <v>13151300</v>
      </c>
      <c r="R20" s="277"/>
      <c r="S20" s="277">
        <v>13151300</v>
      </c>
      <c r="T20" s="263"/>
      <c r="V20" s="183"/>
      <c r="W20" s="183"/>
      <c r="X20" s="183"/>
      <c r="Y20" s="183"/>
    </row>
    <row r="21" spans="1:25" s="186" customFormat="1" hidden="1" outlineLevel="1" x14ac:dyDescent="0.25">
      <c r="A21" s="357" t="s">
        <v>56</v>
      </c>
      <c r="B21" s="317" t="s">
        <v>37</v>
      </c>
      <c r="C21" s="273">
        <f>SUM(C22:C24)</f>
        <v>5067000</v>
      </c>
      <c r="D21" s="273">
        <f t="shared" ref="D21:Q21" si="17">SUM(D22:D24)</f>
        <v>0</v>
      </c>
      <c r="E21" s="273">
        <f t="shared" si="17"/>
        <v>5067000</v>
      </c>
      <c r="F21" s="274">
        <f t="shared" ref="F21:G21" si="18">SUM(F22:F24)</f>
        <v>0</v>
      </c>
      <c r="G21" s="274">
        <f t="shared" si="18"/>
        <v>5067000</v>
      </c>
      <c r="H21" s="274">
        <f t="shared" ref="H21:I21" si="19">SUM(H22:H24)</f>
        <v>0</v>
      </c>
      <c r="I21" s="274">
        <f t="shared" si="19"/>
        <v>5067000</v>
      </c>
      <c r="J21" s="273">
        <f t="shared" si="17"/>
        <v>5289000</v>
      </c>
      <c r="K21" s="273">
        <f t="shared" si="17"/>
        <v>0</v>
      </c>
      <c r="L21" s="273">
        <f t="shared" si="17"/>
        <v>5289000</v>
      </c>
      <c r="M21" s="274">
        <f t="shared" ref="M21:N21" si="20">SUM(M22:M24)</f>
        <v>0</v>
      </c>
      <c r="N21" s="274">
        <f t="shared" si="20"/>
        <v>5289000</v>
      </c>
      <c r="O21" s="273">
        <f t="shared" si="17"/>
        <v>5484000</v>
      </c>
      <c r="P21" s="273">
        <f t="shared" si="17"/>
        <v>0</v>
      </c>
      <c r="Q21" s="273">
        <f t="shared" si="17"/>
        <v>5484000</v>
      </c>
      <c r="R21" s="274">
        <f t="shared" ref="R21:S21" si="21">SUM(R22:R24)</f>
        <v>0</v>
      </c>
      <c r="S21" s="274">
        <f t="shared" si="21"/>
        <v>5484000</v>
      </c>
      <c r="T21" s="258"/>
      <c r="V21" s="183"/>
      <c r="W21" s="183"/>
      <c r="X21" s="183"/>
      <c r="Y21" s="183"/>
    </row>
    <row r="22" spans="1:25" s="186" customFormat="1" ht="26.4" hidden="1" outlineLevel="1" x14ac:dyDescent="0.25">
      <c r="A22" s="357" t="s">
        <v>348</v>
      </c>
      <c r="B22" s="317" t="s">
        <v>349</v>
      </c>
      <c r="C22" s="273">
        <v>3800000</v>
      </c>
      <c r="D22" s="273"/>
      <c r="E22" s="273">
        <v>3800000</v>
      </c>
      <c r="F22" s="274"/>
      <c r="G22" s="274">
        <v>3800000</v>
      </c>
      <c r="H22" s="274"/>
      <c r="I22" s="274">
        <v>3800000</v>
      </c>
      <c r="J22" s="273">
        <v>3966000</v>
      </c>
      <c r="K22" s="273"/>
      <c r="L22" s="273">
        <v>3966000</v>
      </c>
      <c r="M22" s="274"/>
      <c r="N22" s="274">
        <v>3966000</v>
      </c>
      <c r="O22" s="273">
        <v>4112000</v>
      </c>
      <c r="P22" s="273"/>
      <c r="Q22" s="273">
        <v>4112000</v>
      </c>
      <c r="R22" s="274"/>
      <c r="S22" s="274">
        <v>4112000</v>
      </c>
      <c r="T22" s="258"/>
      <c r="V22" s="183"/>
      <c r="W22" s="183"/>
      <c r="X22" s="183"/>
      <c r="Y22" s="183"/>
    </row>
    <row r="23" spans="1:25" s="186" customFormat="1" ht="26.4" hidden="1" outlineLevel="1" x14ac:dyDescent="0.25">
      <c r="A23" s="357" t="s">
        <v>361</v>
      </c>
      <c r="B23" s="317" t="s">
        <v>362</v>
      </c>
      <c r="C23" s="273">
        <v>130000</v>
      </c>
      <c r="D23" s="273"/>
      <c r="E23" s="273">
        <v>130000</v>
      </c>
      <c r="F23" s="274"/>
      <c r="G23" s="274">
        <v>130000</v>
      </c>
      <c r="H23" s="274"/>
      <c r="I23" s="274">
        <v>130000</v>
      </c>
      <c r="J23" s="273">
        <v>136000</v>
      </c>
      <c r="K23" s="273"/>
      <c r="L23" s="273">
        <v>136000</v>
      </c>
      <c r="M23" s="274"/>
      <c r="N23" s="274">
        <v>136000</v>
      </c>
      <c r="O23" s="273">
        <v>141000</v>
      </c>
      <c r="P23" s="273"/>
      <c r="Q23" s="273">
        <v>141000</v>
      </c>
      <c r="R23" s="274"/>
      <c r="S23" s="274">
        <v>141000</v>
      </c>
      <c r="T23" s="258"/>
      <c r="V23" s="183"/>
      <c r="W23" s="183"/>
      <c r="X23" s="183"/>
      <c r="Y23" s="183"/>
    </row>
    <row r="24" spans="1:25" s="186" customFormat="1" ht="26.4" hidden="1" outlineLevel="1" x14ac:dyDescent="0.25">
      <c r="A24" s="357" t="s">
        <v>17</v>
      </c>
      <c r="B24" s="317" t="s">
        <v>38</v>
      </c>
      <c r="C24" s="273">
        <v>1137000</v>
      </c>
      <c r="D24" s="273"/>
      <c r="E24" s="273">
        <v>1137000</v>
      </c>
      <c r="F24" s="274"/>
      <c r="G24" s="274">
        <v>1137000</v>
      </c>
      <c r="H24" s="274"/>
      <c r="I24" s="274">
        <v>1137000</v>
      </c>
      <c r="J24" s="273">
        <v>1187000</v>
      </c>
      <c r="K24" s="273"/>
      <c r="L24" s="273">
        <v>1187000</v>
      </c>
      <c r="M24" s="274"/>
      <c r="N24" s="274">
        <v>1187000</v>
      </c>
      <c r="O24" s="273">
        <v>1231000</v>
      </c>
      <c r="P24" s="273"/>
      <c r="Q24" s="273">
        <v>1231000</v>
      </c>
      <c r="R24" s="274"/>
      <c r="S24" s="274">
        <v>1231000</v>
      </c>
      <c r="T24" s="258"/>
      <c r="V24" s="183"/>
      <c r="W24" s="183"/>
      <c r="X24" s="183"/>
      <c r="Y24" s="183"/>
    </row>
    <row r="25" spans="1:25" s="186" customFormat="1" ht="26.4" hidden="1" outlineLevel="1" x14ac:dyDescent="0.25">
      <c r="A25" s="356" t="s">
        <v>13</v>
      </c>
      <c r="B25" s="317" t="s">
        <v>39</v>
      </c>
      <c r="C25" s="273">
        <f>SUM(C26:C27)</f>
        <v>22617906</v>
      </c>
      <c r="D25" s="273">
        <f t="shared" ref="D25:Q25" si="22">SUM(D26:D27)</f>
        <v>0</v>
      </c>
      <c r="E25" s="273">
        <f t="shared" si="22"/>
        <v>22617906</v>
      </c>
      <c r="F25" s="274">
        <f t="shared" ref="F25:G25" si="23">SUM(F26:F27)</f>
        <v>0</v>
      </c>
      <c r="G25" s="274">
        <f t="shared" si="23"/>
        <v>22617906</v>
      </c>
      <c r="H25" s="274">
        <f t="shared" ref="H25:I25" si="24">SUM(H26:H27)</f>
        <v>0</v>
      </c>
      <c r="I25" s="274">
        <f t="shared" si="24"/>
        <v>22617906</v>
      </c>
      <c r="J25" s="273">
        <f t="shared" si="22"/>
        <v>22424900</v>
      </c>
      <c r="K25" s="273">
        <f t="shared" si="22"/>
        <v>0</v>
      </c>
      <c r="L25" s="273">
        <f t="shared" si="22"/>
        <v>22424900</v>
      </c>
      <c r="M25" s="274">
        <f t="shared" ref="M25:N25" si="25">SUM(M26:M27)</f>
        <v>0</v>
      </c>
      <c r="N25" s="274">
        <f t="shared" si="25"/>
        <v>22424900</v>
      </c>
      <c r="O25" s="273">
        <f t="shared" si="22"/>
        <v>22424900</v>
      </c>
      <c r="P25" s="273">
        <f t="shared" si="22"/>
        <v>0</v>
      </c>
      <c r="Q25" s="273">
        <f t="shared" si="22"/>
        <v>22424900</v>
      </c>
      <c r="R25" s="274">
        <f t="shared" ref="R25:S25" si="26">SUM(R26:R27)</f>
        <v>0</v>
      </c>
      <c r="S25" s="274">
        <f t="shared" si="26"/>
        <v>22424900</v>
      </c>
      <c r="T25" s="258"/>
      <c r="V25" s="183"/>
      <c r="W25" s="183"/>
      <c r="X25" s="183"/>
      <c r="Y25" s="183"/>
    </row>
    <row r="26" spans="1:25" ht="52.8" hidden="1" outlineLevel="1" x14ac:dyDescent="0.25">
      <c r="A26" s="357" t="s">
        <v>60</v>
      </c>
      <c r="B26" s="317" t="s">
        <v>41</v>
      </c>
      <c r="C26" s="273">
        <v>12740606</v>
      </c>
      <c r="D26" s="273"/>
      <c r="E26" s="273">
        <v>12740606</v>
      </c>
      <c r="F26" s="274"/>
      <c r="G26" s="274">
        <v>12740606</v>
      </c>
      <c r="H26" s="274"/>
      <c r="I26" s="274">
        <v>12740606</v>
      </c>
      <c r="J26" s="273">
        <v>12547600</v>
      </c>
      <c r="K26" s="273"/>
      <c r="L26" s="273">
        <v>12547600</v>
      </c>
      <c r="M26" s="274"/>
      <c r="N26" s="274">
        <v>12547600</v>
      </c>
      <c r="O26" s="273">
        <v>12547600</v>
      </c>
      <c r="P26" s="273"/>
      <c r="Q26" s="273">
        <v>12547600</v>
      </c>
      <c r="R26" s="274"/>
      <c r="S26" s="274">
        <v>12547600</v>
      </c>
      <c r="T26" s="258"/>
    </row>
    <row r="27" spans="1:25" ht="39.6" hidden="1" outlineLevel="1" x14ac:dyDescent="0.25">
      <c r="A27" s="358" t="s">
        <v>80</v>
      </c>
      <c r="B27" s="317" t="s">
        <v>77</v>
      </c>
      <c r="C27" s="273">
        <v>9877300</v>
      </c>
      <c r="D27" s="273"/>
      <c r="E27" s="273">
        <v>9877300</v>
      </c>
      <c r="F27" s="274"/>
      <c r="G27" s="274">
        <v>9877300</v>
      </c>
      <c r="H27" s="274"/>
      <c r="I27" s="274">
        <v>9877300</v>
      </c>
      <c r="J27" s="280">
        <v>9877300</v>
      </c>
      <c r="K27" s="280"/>
      <c r="L27" s="280">
        <v>9877300</v>
      </c>
      <c r="M27" s="274"/>
      <c r="N27" s="274">
        <v>9877300</v>
      </c>
      <c r="O27" s="273">
        <v>9877300</v>
      </c>
      <c r="P27" s="280"/>
      <c r="Q27" s="273">
        <v>9877300</v>
      </c>
      <c r="R27" s="274"/>
      <c r="S27" s="274">
        <v>9877300</v>
      </c>
      <c r="T27" s="258"/>
    </row>
    <row r="28" spans="1:25" hidden="1" outlineLevel="1" x14ac:dyDescent="0.25">
      <c r="A28" s="357" t="s">
        <v>19</v>
      </c>
      <c r="B28" s="317" t="s">
        <v>43</v>
      </c>
      <c r="C28" s="273">
        <v>388800</v>
      </c>
      <c r="D28" s="273"/>
      <c r="E28" s="273">
        <v>388800</v>
      </c>
      <c r="F28" s="274"/>
      <c r="G28" s="274">
        <v>388800</v>
      </c>
      <c r="H28" s="274"/>
      <c r="I28" s="274">
        <v>388800</v>
      </c>
      <c r="J28" s="273">
        <v>388800</v>
      </c>
      <c r="K28" s="273"/>
      <c r="L28" s="273">
        <v>388800</v>
      </c>
      <c r="M28" s="274"/>
      <c r="N28" s="274">
        <v>388800</v>
      </c>
      <c r="O28" s="273">
        <v>388800</v>
      </c>
      <c r="P28" s="273"/>
      <c r="Q28" s="273">
        <v>388800</v>
      </c>
      <c r="R28" s="274"/>
      <c r="S28" s="274">
        <v>388800</v>
      </c>
      <c r="T28" s="258"/>
      <c r="U28" s="197"/>
    </row>
    <row r="29" spans="1:25" s="185" customFormat="1" hidden="1" outlineLevel="1" x14ac:dyDescent="0.25">
      <c r="A29" s="357" t="s">
        <v>141</v>
      </c>
      <c r="B29" s="317" t="s">
        <v>46</v>
      </c>
      <c r="C29" s="273">
        <f>C30</f>
        <v>350000</v>
      </c>
      <c r="D29" s="273">
        <f t="shared" ref="D29:S29" si="27">D30</f>
        <v>0</v>
      </c>
      <c r="E29" s="273">
        <f t="shared" si="27"/>
        <v>350000</v>
      </c>
      <c r="F29" s="274">
        <f t="shared" si="27"/>
        <v>0</v>
      </c>
      <c r="G29" s="274">
        <f t="shared" si="27"/>
        <v>350000</v>
      </c>
      <c r="H29" s="274">
        <f t="shared" si="27"/>
        <v>0</v>
      </c>
      <c r="I29" s="274">
        <f t="shared" si="27"/>
        <v>350000</v>
      </c>
      <c r="J29" s="273">
        <f t="shared" si="27"/>
        <v>350000</v>
      </c>
      <c r="K29" s="273">
        <f t="shared" si="27"/>
        <v>0</v>
      </c>
      <c r="L29" s="273">
        <f t="shared" si="27"/>
        <v>350000</v>
      </c>
      <c r="M29" s="274">
        <f t="shared" si="27"/>
        <v>0</v>
      </c>
      <c r="N29" s="274">
        <f t="shared" si="27"/>
        <v>350000</v>
      </c>
      <c r="O29" s="273">
        <f t="shared" si="27"/>
        <v>350000</v>
      </c>
      <c r="P29" s="273">
        <f t="shared" si="27"/>
        <v>0</v>
      </c>
      <c r="Q29" s="273">
        <f t="shared" si="27"/>
        <v>350000</v>
      </c>
      <c r="R29" s="274">
        <f t="shared" si="27"/>
        <v>0</v>
      </c>
      <c r="S29" s="274">
        <f t="shared" si="27"/>
        <v>350000</v>
      </c>
      <c r="T29" s="258"/>
      <c r="U29" s="186"/>
    </row>
    <row r="30" spans="1:25" s="185" customFormat="1" hidden="1" outlineLevel="1" x14ac:dyDescent="0.25">
      <c r="A30" s="357" t="s">
        <v>67</v>
      </c>
      <c r="B30" s="317" t="s">
        <v>70</v>
      </c>
      <c r="C30" s="273">
        <v>350000</v>
      </c>
      <c r="D30" s="273"/>
      <c r="E30" s="273">
        <v>350000</v>
      </c>
      <c r="F30" s="274"/>
      <c r="G30" s="274">
        <v>350000</v>
      </c>
      <c r="H30" s="274"/>
      <c r="I30" s="274">
        <v>350000</v>
      </c>
      <c r="J30" s="273">
        <v>350000</v>
      </c>
      <c r="K30" s="273"/>
      <c r="L30" s="273">
        <v>350000</v>
      </c>
      <c r="M30" s="274"/>
      <c r="N30" s="274">
        <v>350000</v>
      </c>
      <c r="O30" s="273">
        <v>350000</v>
      </c>
      <c r="P30" s="273"/>
      <c r="Q30" s="273">
        <v>350000</v>
      </c>
      <c r="R30" s="274"/>
      <c r="S30" s="274">
        <v>350000</v>
      </c>
      <c r="T30" s="258"/>
      <c r="U30" s="186"/>
    </row>
    <row r="31" spans="1:25" s="185" customFormat="1" hidden="1" outlineLevel="1" x14ac:dyDescent="0.25">
      <c r="A31" s="357" t="s">
        <v>20</v>
      </c>
      <c r="B31" s="317" t="s">
        <v>47</v>
      </c>
      <c r="C31" s="273">
        <f>SUM(C32:C33)</f>
        <v>2296900</v>
      </c>
      <c r="D31" s="273">
        <f t="shared" ref="D31:Q31" si="28">SUM(D32:D33)</f>
        <v>0</v>
      </c>
      <c r="E31" s="273">
        <f t="shared" si="28"/>
        <v>2296900</v>
      </c>
      <c r="F31" s="274">
        <f t="shared" ref="F31:G31" si="29">SUM(F32:F33)</f>
        <v>0</v>
      </c>
      <c r="G31" s="274">
        <f t="shared" si="29"/>
        <v>2296900</v>
      </c>
      <c r="H31" s="274">
        <f t="shared" ref="H31:I31" si="30">SUM(H32:H33)</f>
        <v>0</v>
      </c>
      <c r="I31" s="274">
        <f t="shared" si="30"/>
        <v>2296900</v>
      </c>
      <c r="J31" s="273">
        <f t="shared" si="28"/>
        <v>2164000</v>
      </c>
      <c r="K31" s="273">
        <f t="shared" si="28"/>
        <v>0</v>
      </c>
      <c r="L31" s="273">
        <f t="shared" si="28"/>
        <v>2164000</v>
      </c>
      <c r="M31" s="274">
        <f t="shared" ref="M31:N31" si="31">SUM(M32:M33)</f>
        <v>0</v>
      </c>
      <c r="N31" s="274">
        <f t="shared" si="31"/>
        <v>2164000</v>
      </c>
      <c r="O31" s="273">
        <f t="shared" si="28"/>
        <v>1577000</v>
      </c>
      <c r="P31" s="273">
        <f t="shared" si="28"/>
        <v>0</v>
      </c>
      <c r="Q31" s="273">
        <f t="shared" si="28"/>
        <v>1577000</v>
      </c>
      <c r="R31" s="274">
        <f t="shared" ref="R31:S31" si="32">SUM(R32:R33)</f>
        <v>0</v>
      </c>
      <c r="S31" s="274">
        <f t="shared" si="32"/>
        <v>1577000</v>
      </c>
      <c r="T31" s="258"/>
      <c r="U31" s="186"/>
    </row>
    <row r="32" spans="1:25" s="185" customFormat="1" ht="39.6" hidden="1" outlineLevel="1" x14ac:dyDescent="0.25">
      <c r="A32" s="357" t="s">
        <v>339</v>
      </c>
      <c r="B32" s="317" t="s">
        <v>340</v>
      </c>
      <c r="C32" s="273">
        <v>996900</v>
      </c>
      <c r="D32" s="273"/>
      <c r="E32" s="273">
        <v>996900</v>
      </c>
      <c r="F32" s="274"/>
      <c r="G32" s="274">
        <v>996900</v>
      </c>
      <c r="H32" s="274"/>
      <c r="I32" s="274">
        <v>996900</v>
      </c>
      <c r="J32" s="273">
        <v>864000</v>
      </c>
      <c r="K32" s="273"/>
      <c r="L32" s="273">
        <v>864000</v>
      </c>
      <c r="M32" s="274"/>
      <c r="N32" s="274">
        <v>864000</v>
      </c>
      <c r="O32" s="273">
        <v>277000</v>
      </c>
      <c r="P32" s="273"/>
      <c r="Q32" s="273">
        <v>277000</v>
      </c>
      <c r="R32" s="274"/>
      <c r="S32" s="274">
        <v>277000</v>
      </c>
      <c r="T32" s="258"/>
      <c r="U32" s="196"/>
    </row>
    <row r="33" spans="1:25" s="185" customFormat="1" ht="26.4" hidden="1" outlineLevel="1" x14ac:dyDescent="0.25">
      <c r="A33" s="357" t="s">
        <v>79</v>
      </c>
      <c r="B33" s="317" t="s">
        <v>55</v>
      </c>
      <c r="C33" s="273">
        <v>1300000</v>
      </c>
      <c r="D33" s="273"/>
      <c r="E33" s="273">
        <v>1300000</v>
      </c>
      <c r="F33" s="274"/>
      <c r="G33" s="274">
        <v>1300000</v>
      </c>
      <c r="H33" s="274"/>
      <c r="I33" s="274">
        <v>1300000</v>
      </c>
      <c r="J33" s="273">
        <v>1300000</v>
      </c>
      <c r="K33" s="273"/>
      <c r="L33" s="273">
        <v>1300000</v>
      </c>
      <c r="M33" s="274"/>
      <c r="N33" s="274">
        <v>1300000</v>
      </c>
      <c r="O33" s="273">
        <v>1300000</v>
      </c>
      <c r="P33" s="273"/>
      <c r="Q33" s="273">
        <v>1300000</v>
      </c>
      <c r="R33" s="274"/>
      <c r="S33" s="274">
        <v>1300000</v>
      </c>
      <c r="T33" s="258"/>
      <c r="U33" s="196"/>
    </row>
    <row r="34" spans="1:25" s="185" customFormat="1" hidden="1" outlineLevel="1" x14ac:dyDescent="0.25">
      <c r="A34" s="357" t="s">
        <v>15</v>
      </c>
      <c r="B34" s="317" t="s">
        <v>350</v>
      </c>
      <c r="C34" s="273">
        <v>2000000</v>
      </c>
      <c r="D34" s="273"/>
      <c r="E34" s="273">
        <v>2000000</v>
      </c>
      <c r="F34" s="274"/>
      <c r="G34" s="274">
        <v>2000000</v>
      </c>
      <c r="H34" s="274"/>
      <c r="I34" s="274">
        <v>2000000</v>
      </c>
      <c r="J34" s="273">
        <v>2000000</v>
      </c>
      <c r="K34" s="273"/>
      <c r="L34" s="273">
        <v>2000000</v>
      </c>
      <c r="M34" s="274"/>
      <c r="N34" s="274">
        <v>2000000</v>
      </c>
      <c r="O34" s="273">
        <v>2000000</v>
      </c>
      <c r="P34" s="273"/>
      <c r="Q34" s="273">
        <v>2000000</v>
      </c>
      <c r="R34" s="274"/>
      <c r="S34" s="274">
        <v>2000000</v>
      </c>
      <c r="T34" s="258"/>
      <c r="U34" s="186"/>
    </row>
    <row r="35" spans="1:25" s="185" customFormat="1" hidden="1" outlineLevel="1" x14ac:dyDescent="0.25">
      <c r="A35" s="357" t="s">
        <v>351</v>
      </c>
      <c r="B35" s="317" t="s">
        <v>352</v>
      </c>
      <c r="C35" s="273">
        <v>0</v>
      </c>
      <c r="D35" s="273"/>
      <c r="E35" s="273">
        <v>0</v>
      </c>
      <c r="F35" s="274"/>
      <c r="G35" s="274">
        <v>0</v>
      </c>
      <c r="H35" s="274"/>
      <c r="I35" s="274">
        <v>0</v>
      </c>
      <c r="J35" s="273">
        <v>0</v>
      </c>
      <c r="K35" s="273"/>
      <c r="L35" s="273">
        <v>0</v>
      </c>
      <c r="M35" s="274"/>
      <c r="N35" s="274">
        <v>0</v>
      </c>
      <c r="O35" s="273">
        <v>0</v>
      </c>
      <c r="P35" s="273"/>
      <c r="Q35" s="273">
        <v>0</v>
      </c>
      <c r="R35" s="274"/>
      <c r="S35" s="274">
        <v>0</v>
      </c>
      <c r="T35" s="258"/>
      <c r="U35" s="186"/>
    </row>
    <row r="36" spans="1:25" s="185" customFormat="1" collapsed="1" x14ac:dyDescent="0.25">
      <c r="A36" s="355" t="s">
        <v>270</v>
      </c>
      <c r="B36" s="319" t="s">
        <v>271</v>
      </c>
      <c r="C36" s="282">
        <f t="shared" ref="C36:Q36" si="33">C37+C99</f>
        <v>1390205085.8700001</v>
      </c>
      <c r="D36" s="282">
        <f t="shared" si="33"/>
        <v>50079151.469999999</v>
      </c>
      <c r="E36" s="282">
        <f t="shared" si="33"/>
        <v>1440284237.3399999</v>
      </c>
      <c r="F36" s="282">
        <f t="shared" si="33"/>
        <v>48661314.099999994</v>
      </c>
      <c r="G36" s="282">
        <f t="shared" si="33"/>
        <v>1488945551.4399998</v>
      </c>
      <c r="H36" s="282">
        <f t="shared" ref="H36:I36" si="34">H37+H99</f>
        <v>34588350.399999999</v>
      </c>
      <c r="I36" s="282">
        <f t="shared" si="34"/>
        <v>1523903036.8399999</v>
      </c>
      <c r="J36" s="282">
        <f t="shared" si="33"/>
        <v>1240137787.5599999</v>
      </c>
      <c r="K36" s="282">
        <f t="shared" si="33"/>
        <v>12606396.420000002</v>
      </c>
      <c r="L36" s="282">
        <f t="shared" si="33"/>
        <v>1252744183.9799998</v>
      </c>
      <c r="M36" s="282">
        <f t="shared" ref="M36:N36" si="35">M37+M99</f>
        <v>3822000</v>
      </c>
      <c r="N36" s="282">
        <f t="shared" si="35"/>
        <v>1256566183.9799998</v>
      </c>
      <c r="O36" s="282">
        <f t="shared" si="33"/>
        <v>1245095207.3999999</v>
      </c>
      <c r="P36" s="282">
        <f t="shared" si="33"/>
        <v>-4297177.2600000016</v>
      </c>
      <c r="Q36" s="282">
        <f t="shared" si="33"/>
        <v>1240798030.1399999</v>
      </c>
      <c r="R36" s="282">
        <f t="shared" ref="R36:S36" si="36">R37+R99</f>
        <v>-19660112.960000001</v>
      </c>
      <c r="S36" s="282">
        <f t="shared" si="36"/>
        <v>1221137917.1800001</v>
      </c>
      <c r="T36" s="264"/>
      <c r="U36" s="186"/>
      <c r="W36" s="256"/>
    </row>
    <row r="37" spans="1:25" s="185" customFormat="1" ht="26.4" x14ac:dyDescent="0.25">
      <c r="A37" s="356" t="s">
        <v>65</v>
      </c>
      <c r="B37" s="320" t="s">
        <v>57</v>
      </c>
      <c r="C37" s="284">
        <f t="shared" ref="C37:Q37" si="37">C38+C40+C68+C86</f>
        <v>1381125244.2600002</v>
      </c>
      <c r="D37" s="284">
        <f t="shared" si="37"/>
        <v>50079151.469999999</v>
      </c>
      <c r="E37" s="284">
        <f t="shared" si="37"/>
        <v>1431204395.73</v>
      </c>
      <c r="F37" s="331">
        <f t="shared" si="37"/>
        <v>48661314.099999994</v>
      </c>
      <c r="G37" s="331">
        <f t="shared" si="37"/>
        <v>1479865709.8299999</v>
      </c>
      <c r="H37" s="331">
        <f t="shared" ref="H37:I37" si="38">H38+H40+H68+H86</f>
        <v>34588350.399999999</v>
      </c>
      <c r="I37" s="331">
        <f t="shared" si="38"/>
        <v>1514454060.23</v>
      </c>
      <c r="J37" s="284">
        <f t="shared" si="37"/>
        <v>1240137787.5599999</v>
      </c>
      <c r="K37" s="284">
        <f t="shared" si="37"/>
        <v>12606396.420000002</v>
      </c>
      <c r="L37" s="284">
        <f t="shared" si="37"/>
        <v>1252744183.9799998</v>
      </c>
      <c r="M37" s="331">
        <f t="shared" ref="M37:N37" si="39">M38+M40+M68+M86</f>
        <v>3822000</v>
      </c>
      <c r="N37" s="331">
        <f t="shared" si="39"/>
        <v>1256566183.9799998</v>
      </c>
      <c r="O37" s="284">
        <f t="shared" si="37"/>
        <v>1245095207.3999999</v>
      </c>
      <c r="P37" s="284">
        <f t="shared" si="37"/>
        <v>-4297177.2600000016</v>
      </c>
      <c r="Q37" s="284">
        <f t="shared" si="37"/>
        <v>1240798030.1399999</v>
      </c>
      <c r="R37" s="331">
        <f t="shared" ref="R37:S37" si="40">R38+R40+R68+R86</f>
        <v>-19660112.960000001</v>
      </c>
      <c r="S37" s="331">
        <f t="shared" si="40"/>
        <v>1221137917.1800001</v>
      </c>
      <c r="T37" s="265"/>
      <c r="U37" s="186"/>
      <c r="W37" s="256"/>
      <c r="X37" s="256"/>
      <c r="Y37" s="256"/>
    </row>
    <row r="38" spans="1:25" s="291" customFormat="1" x14ac:dyDescent="0.25">
      <c r="A38" s="359" t="s">
        <v>75</v>
      </c>
      <c r="B38" s="319" t="s">
        <v>134</v>
      </c>
      <c r="C38" s="269">
        <f>SUM(C39)</f>
        <v>41122395.399999999</v>
      </c>
      <c r="D38" s="269">
        <f t="shared" ref="D38:S38" si="41">SUM(D39)</f>
        <v>0</v>
      </c>
      <c r="E38" s="269">
        <f t="shared" si="41"/>
        <v>41122395.399999999</v>
      </c>
      <c r="F38" s="270">
        <f t="shared" si="41"/>
        <v>0</v>
      </c>
      <c r="G38" s="270">
        <f t="shared" si="41"/>
        <v>41122395.399999999</v>
      </c>
      <c r="H38" s="270">
        <f t="shared" si="41"/>
        <v>0</v>
      </c>
      <c r="I38" s="270">
        <f t="shared" si="41"/>
        <v>41122395.399999999</v>
      </c>
      <c r="J38" s="269">
        <f t="shared" si="41"/>
        <v>18316568</v>
      </c>
      <c r="K38" s="269">
        <f t="shared" si="41"/>
        <v>0</v>
      </c>
      <c r="L38" s="269">
        <f t="shared" si="41"/>
        <v>18316568</v>
      </c>
      <c r="M38" s="270">
        <f t="shared" si="41"/>
        <v>0</v>
      </c>
      <c r="N38" s="270">
        <f t="shared" si="41"/>
        <v>18316568</v>
      </c>
      <c r="O38" s="269">
        <f t="shared" si="41"/>
        <v>0</v>
      </c>
      <c r="P38" s="269">
        <f t="shared" si="41"/>
        <v>0</v>
      </c>
      <c r="Q38" s="269">
        <f t="shared" si="41"/>
        <v>0</v>
      </c>
      <c r="R38" s="270">
        <f t="shared" si="41"/>
        <v>0</v>
      </c>
      <c r="S38" s="270">
        <f t="shared" si="41"/>
        <v>0</v>
      </c>
      <c r="T38" s="261"/>
    </row>
    <row r="39" spans="1:25" s="186" customFormat="1" ht="26.4" x14ac:dyDescent="0.25">
      <c r="A39" s="357" t="s">
        <v>448</v>
      </c>
      <c r="B39" s="320" t="s">
        <v>366</v>
      </c>
      <c r="C39" s="273">
        <v>41122395.399999999</v>
      </c>
      <c r="D39" s="273"/>
      <c r="E39" s="273">
        <f>C39+D39</f>
        <v>41122395.399999999</v>
      </c>
      <c r="F39" s="274"/>
      <c r="G39" s="274">
        <f>E39+F39</f>
        <v>41122395.399999999</v>
      </c>
      <c r="H39" s="274"/>
      <c r="I39" s="274">
        <f>G39+H39</f>
        <v>41122395.399999999</v>
      </c>
      <c r="J39" s="274">
        <v>18316568</v>
      </c>
      <c r="K39" s="274"/>
      <c r="L39" s="274">
        <f>J39+K39</f>
        <v>18316568</v>
      </c>
      <c r="M39" s="274"/>
      <c r="N39" s="274">
        <f>L39+M39</f>
        <v>18316568</v>
      </c>
      <c r="O39" s="274">
        <v>0</v>
      </c>
      <c r="P39" s="274"/>
      <c r="Q39" s="274">
        <f>O39+P39</f>
        <v>0</v>
      </c>
      <c r="R39" s="274"/>
      <c r="S39" s="274">
        <f>Q39+R39</f>
        <v>0</v>
      </c>
      <c r="T39" s="262"/>
    </row>
    <row r="40" spans="1:25" s="291" customFormat="1" ht="26.4" x14ac:dyDescent="0.25">
      <c r="A40" s="359" t="s">
        <v>71</v>
      </c>
      <c r="B40" s="319" t="s">
        <v>135</v>
      </c>
      <c r="C40" s="269">
        <f t="shared" ref="C40:Q40" si="42">SUM(C41:C59)</f>
        <v>380400647.46000004</v>
      </c>
      <c r="D40" s="314">
        <f t="shared" si="42"/>
        <v>20943979.240000002</v>
      </c>
      <c r="E40" s="269">
        <f>SUM(E41:E61)</f>
        <v>401344626.69999999</v>
      </c>
      <c r="F40" s="269">
        <f t="shared" ref="F40" si="43">SUM(F41:F61)</f>
        <v>17001227.41</v>
      </c>
      <c r="G40" s="269">
        <f>SUM(G41:G67)</f>
        <v>418345854.11000001</v>
      </c>
      <c r="H40" s="269">
        <f>SUM(H41:H67)</f>
        <v>27346770.399999999</v>
      </c>
      <c r="I40" s="269">
        <f>SUM(I41:I67)</f>
        <v>445692624.50999999</v>
      </c>
      <c r="J40" s="269">
        <f t="shared" si="42"/>
        <v>358855491.71000004</v>
      </c>
      <c r="K40" s="314">
        <f t="shared" si="42"/>
        <v>19190363.220000003</v>
      </c>
      <c r="L40" s="269">
        <f>SUM(L41:L65)</f>
        <v>378045854.93000001</v>
      </c>
      <c r="M40" s="270">
        <f t="shared" ref="M40:N40" si="44">SUM(M41:M65)</f>
        <v>3822000</v>
      </c>
      <c r="N40" s="270">
        <f t="shared" si="44"/>
        <v>381867854.93000001</v>
      </c>
      <c r="O40" s="269">
        <f t="shared" si="42"/>
        <v>357148443.24000001</v>
      </c>
      <c r="P40" s="269">
        <f t="shared" si="42"/>
        <v>1601457.44</v>
      </c>
      <c r="Q40" s="269">
        <f t="shared" si="42"/>
        <v>358749900.68000001</v>
      </c>
      <c r="R40" s="270">
        <f t="shared" ref="R40:S40" si="45">SUM(R41:R59)</f>
        <v>0</v>
      </c>
      <c r="S40" s="270">
        <f t="shared" si="45"/>
        <v>358749900.68000001</v>
      </c>
      <c r="T40" s="261"/>
    </row>
    <row r="41" spans="1:25" s="186" customFormat="1" ht="52.8" x14ac:dyDescent="0.25">
      <c r="A41" s="357" t="s">
        <v>444</v>
      </c>
      <c r="B41" s="320" t="s">
        <v>367</v>
      </c>
      <c r="C41" s="273">
        <v>47022948</v>
      </c>
      <c r="D41" s="273"/>
      <c r="E41" s="273">
        <f>C41+D41</f>
        <v>47022948</v>
      </c>
      <c r="F41" s="274"/>
      <c r="G41" s="274">
        <f>E41+F41</f>
        <v>47022948</v>
      </c>
      <c r="H41" s="274">
        <v>6275782.7999999998</v>
      </c>
      <c r="I41" s="274">
        <f>G41+H41</f>
        <v>53298730.799999997</v>
      </c>
      <c r="J41" s="274">
        <v>15674316</v>
      </c>
      <c r="K41" s="274"/>
      <c r="L41" s="274">
        <f>J41+K41</f>
        <v>15674316</v>
      </c>
      <c r="M41" s="274"/>
      <c r="N41" s="274">
        <f>L41+M41</f>
        <v>15674316</v>
      </c>
      <c r="O41" s="274">
        <v>0</v>
      </c>
      <c r="P41" s="274"/>
      <c r="Q41" s="274">
        <f>O41+P41</f>
        <v>0</v>
      </c>
      <c r="R41" s="274"/>
      <c r="S41" s="274">
        <f>Q41+R41</f>
        <v>0</v>
      </c>
      <c r="T41" s="262"/>
    </row>
    <row r="42" spans="1:25" s="186" customFormat="1" ht="50.25" customHeight="1" x14ac:dyDescent="0.25">
      <c r="A42" s="357" t="s">
        <v>445</v>
      </c>
      <c r="B42" s="320" t="s">
        <v>368</v>
      </c>
      <c r="C42" s="273">
        <v>911669.4</v>
      </c>
      <c r="D42" s="273"/>
      <c r="E42" s="273">
        <f t="shared" ref="E42:E59" si="46">C42+D42</f>
        <v>911669.4</v>
      </c>
      <c r="F42" s="274"/>
      <c r="G42" s="274">
        <f t="shared" ref="G42:G63" si="47">E42+F42</f>
        <v>911669.4</v>
      </c>
      <c r="H42" s="274">
        <v>121673.34</v>
      </c>
      <c r="I42" s="274">
        <f t="shared" ref="I42:I67" si="48">G42+H42</f>
        <v>1033342.74</v>
      </c>
      <c r="J42" s="274">
        <v>303889.8</v>
      </c>
      <c r="K42" s="274"/>
      <c r="L42" s="274">
        <f t="shared" ref="L42:L59" si="49">J42+K42</f>
        <v>303889.8</v>
      </c>
      <c r="M42" s="274"/>
      <c r="N42" s="274">
        <f t="shared" ref="N42" si="50">L42+M42</f>
        <v>303889.8</v>
      </c>
      <c r="O42" s="274">
        <v>0</v>
      </c>
      <c r="P42" s="274"/>
      <c r="Q42" s="274">
        <f t="shared" ref="Q42:Q59" si="51">O42+P42</f>
        <v>0</v>
      </c>
      <c r="R42" s="274"/>
      <c r="S42" s="274">
        <f t="shared" ref="S42:S44" si="52">Q42+R42</f>
        <v>0</v>
      </c>
      <c r="T42" s="262"/>
    </row>
    <row r="43" spans="1:25" s="186" customFormat="1" ht="30" customHeight="1" x14ac:dyDescent="0.25">
      <c r="A43" s="357" t="s">
        <v>483</v>
      </c>
      <c r="B43" s="320" t="s">
        <v>482</v>
      </c>
      <c r="C43" s="273"/>
      <c r="D43" s="273"/>
      <c r="E43" s="273"/>
      <c r="F43" s="274"/>
      <c r="G43" s="274"/>
      <c r="H43" s="274">
        <v>13298.4</v>
      </c>
      <c r="I43" s="274">
        <f t="shared" si="48"/>
        <v>13298.4</v>
      </c>
      <c r="J43" s="274"/>
      <c r="K43" s="274"/>
      <c r="L43" s="274"/>
      <c r="M43" s="274"/>
      <c r="N43" s="274"/>
      <c r="O43" s="274"/>
      <c r="P43" s="274"/>
      <c r="Q43" s="274"/>
      <c r="R43" s="274"/>
      <c r="S43" s="274"/>
      <c r="T43" s="262"/>
    </row>
    <row r="44" spans="1:25" s="186" customFormat="1" ht="42" customHeight="1" x14ac:dyDescent="0.25">
      <c r="A44" s="357" t="s">
        <v>447</v>
      </c>
      <c r="B44" s="321" t="s">
        <v>370</v>
      </c>
      <c r="C44" s="273">
        <v>17871298.719999999</v>
      </c>
      <c r="D44" s="273">
        <v>1228051.8600000001</v>
      </c>
      <c r="E44" s="273">
        <f t="shared" si="46"/>
        <v>19099350.579999998</v>
      </c>
      <c r="F44" s="274"/>
      <c r="G44" s="274">
        <f t="shared" si="47"/>
        <v>19099350.579999998</v>
      </c>
      <c r="H44" s="274"/>
      <c r="I44" s="274">
        <f t="shared" si="48"/>
        <v>19099350.579999998</v>
      </c>
      <c r="J44" s="274">
        <v>17303503.890000001</v>
      </c>
      <c r="K44" s="274">
        <v>1189900.6200000001</v>
      </c>
      <c r="L44" s="274">
        <f t="shared" si="49"/>
        <v>18493404.510000002</v>
      </c>
      <c r="M44" s="274"/>
      <c r="N44" s="274">
        <f t="shared" ref="N44" si="53">L44+M44</f>
        <v>18493404.510000002</v>
      </c>
      <c r="O44" s="274">
        <v>16628801.560000001</v>
      </c>
      <c r="P44" s="274">
        <v>1201636.32</v>
      </c>
      <c r="Q44" s="274">
        <f t="shared" si="51"/>
        <v>17830437.879999999</v>
      </c>
      <c r="R44" s="274"/>
      <c r="S44" s="274">
        <f t="shared" si="52"/>
        <v>17830437.879999999</v>
      </c>
      <c r="T44" s="262"/>
    </row>
    <row r="45" spans="1:25" s="186" customFormat="1" ht="26.4" customHeight="1" x14ac:dyDescent="0.25">
      <c r="A45" s="358" t="s">
        <v>457</v>
      </c>
      <c r="B45" s="321" t="s">
        <v>465</v>
      </c>
      <c r="C45" s="273"/>
      <c r="D45" s="273"/>
      <c r="E45" s="273"/>
      <c r="F45" s="332">
        <v>1250000</v>
      </c>
      <c r="G45" s="274">
        <f t="shared" si="47"/>
        <v>1250000</v>
      </c>
      <c r="H45" s="332"/>
      <c r="I45" s="274">
        <f t="shared" si="48"/>
        <v>1250000</v>
      </c>
      <c r="J45" s="274"/>
      <c r="K45" s="274"/>
      <c r="L45" s="274"/>
      <c r="M45" s="274"/>
      <c r="N45" s="274"/>
      <c r="O45" s="274"/>
      <c r="P45" s="274"/>
      <c r="Q45" s="274"/>
      <c r="R45" s="274"/>
      <c r="S45" s="274"/>
      <c r="T45" s="262"/>
    </row>
    <row r="46" spans="1:25" s="186" customFormat="1" ht="17.399999999999999" customHeight="1" x14ac:dyDescent="0.25">
      <c r="A46" s="358" t="s">
        <v>456</v>
      </c>
      <c r="B46" s="321" t="s">
        <v>466</v>
      </c>
      <c r="C46" s="273"/>
      <c r="D46" s="273"/>
      <c r="E46" s="273"/>
      <c r="F46" s="332">
        <v>8885022.6600000001</v>
      </c>
      <c r="G46" s="274">
        <f t="shared" si="47"/>
        <v>8885022.6600000001</v>
      </c>
      <c r="H46" s="348">
        <v>6160282.3600000003</v>
      </c>
      <c r="I46" s="274">
        <f t="shared" si="48"/>
        <v>15045305.02</v>
      </c>
      <c r="J46" s="274"/>
      <c r="K46" s="274"/>
      <c r="L46" s="274"/>
      <c r="M46" s="274"/>
      <c r="N46" s="274"/>
      <c r="O46" s="274"/>
      <c r="P46" s="274"/>
      <c r="Q46" s="274"/>
      <c r="R46" s="274"/>
      <c r="S46" s="274"/>
      <c r="T46" s="262"/>
    </row>
    <row r="47" spans="1:25" s="186" customFormat="1" ht="56.4" customHeight="1" x14ac:dyDescent="0.25">
      <c r="A47" s="358" t="s">
        <v>454</v>
      </c>
      <c r="B47" s="321" t="s">
        <v>453</v>
      </c>
      <c r="C47" s="273"/>
      <c r="D47" s="273">
        <v>16497532.48</v>
      </c>
      <c r="E47" s="273">
        <f t="shared" si="46"/>
        <v>16497532.48</v>
      </c>
      <c r="F47" s="274"/>
      <c r="G47" s="274">
        <f t="shared" si="47"/>
        <v>16497532.48</v>
      </c>
      <c r="H47" s="274"/>
      <c r="I47" s="274">
        <f t="shared" si="48"/>
        <v>16497532.48</v>
      </c>
      <c r="J47" s="274"/>
      <c r="K47" s="274">
        <v>18049880.109999999</v>
      </c>
      <c r="L47" s="274">
        <f t="shared" si="49"/>
        <v>18049880.109999999</v>
      </c>
      <c r="M47" s="274"/>
      <c r="N47" s="274">
        <f t="shared" ref="N47" si="54">L47+M47</f>
        <v>18049880.109999999</v>
      </c>
      <c r="O47" s="274"/>
      <c r="P47" s="274"/>
      <c r="Q47" s="274"/>
      <c r="R47" s="274"/>
      <c r="S47" s="274"/>
      <c r="T47" s="262"/>
    </row>
    <row r="48" spans="1:25" s="186" customFormat="1" ht="28.2" customHeight="1" x14ac:dyDescent="0.25">
      <c r="A48" s="357" t="s">
        <v>458</v>
      </c>
      <c r="B48" s="321" t="s">
        <v>467</v>
      </c>
      <c r="C48" s="273"/>
      <c r="D48" s="273"/>
      <c r="E48" s="273"/>
      <c r="F48" s="333">
        <v>2950809.67</v>
      </c>
      <c r="G48" s="274">
        <f t="shared" si="47"/>
        <v>2950809.67</v>
      </c>
      <c r="H48" s="333"/>
      <c r="I48" s="274">
        <f t="shared" si="48"/>
        <v>2950809.67</v>
      </c>
      <c r="J48" s="274"/>
      <c r="K48" s="274"/>
      <c r="L48" s="274"/>
      <c r="M48" s="274"/>
      <c r="N48" s="274"/>
      <c r="O48" s="274"/>
      <c r="P48" s="274"/>
      <c r="Q48" s="274"/>
      <c r="R48" s="274"/>
      <c r="S48" s="274"/>
      <c r="T48" s="262"/>
    </row>
    <row r="49" spans="1:20" s="186" customFormat="1" ht="15.6" customHeight="1" x14ac:dyDescent="0.25">
      <c r="A49" s="357" t="s">
        <v>459</v>
      </c>
      <c r="B49" s="321" t="s">
        <v>467</v>
      </c>
      <c r="C49" s="273"/>
      <c r="D49" s="273"/>
      <c r="E49" s="273"/>
      <c r="F49" s="333">
        <v>2018422.76</v>
      </c>
      <c r="G49" s="274">
        <f t="shared" si="47"/>
        <v>2018422.76</v>
      </c>
      <c r="H49" s="333"/>
      <c r="I49" s="274">
        <f t="shared" si="48"/>
        <v>2018422.76</v>
      </c>
      <c r="J49" s="274"/>
      <c r="K49" s="274"/>
      <c r="L49" s="274"/>
      <c r="M49" s="274"/>
      <c r="N49" s="274"/>
      <c r="O49" s="274"/>
      <c r="P49" s="274"/>
      <c r="Q49" s="274"/>
      <c r="R49" s="274"/>
      <c r="S49" s="274"/>
      <c r="T49" s="262"/>
    </row>
    <row r="50" spans="1:20" s="186" customFormat="1" x14ac:dyDescent="0.25">
      <c r="A50" s="357" t="s">
        <v>416</v>
      </c>
      <c r="B50" s="321" t="s">
        <v>415</v>
      </c>
      <c r="C50" s="273"/>
      <c r="D50" s="273">
        <v>7050000</v>
      </c>
      <c r="E50" s="273">
        <f t="shared" si="46"/>
        <v>7050000</v>
      </c>
      <c r="F50" s="274"/>
      <c r="G50" s="274">
        <f t="shared" si="47"/>
        <v>7050000</v>
      </c>
      <c r="H50" s="274"/>
      <c r="I50" s="274">
        <f t="shared" si="48"/>
        <v>7050000</v>
      </c>
      <c r="J50" s="274"/>
      <c r="K50" s="274"/>
      <c r="L50" s="274"/>
      <c r="M50" s="274"/>
      <c r="N50" s="274"/>
      <c r="O50" s="274"/>
      <c r="P50" s="274"/>
      <c r="Q50" s="274"/>
      <c r="R50" s="274"/>
      <c r="S50" s="274"/>
      <c r="T50" s="262"/>
    </row>
    <row r="51" spans="1:20" s="186" customFormat="1" ht="49.5" customHeight="1" x14ac:dyDescent="0.25">
      <c r="A51" s="357" t="s">
        <v>446</v>
      </c>
      <c r="B51" s="321" t="s">
        <v>379</v>
      </c>
      <c r="C51" s="273">
        <v>448772.27</v>
      </c>
      <c r="D51" s="273">
        <v>-49170.15</v>
      </c>
      <c r="E51" s="273">
        <f t="shared" ref="E51" si="55">C51+D51</f>
        <v>399602.12</v>
      </c>
      <c r="F51" s="274"/>
      <c r="G51" s="274">
        <f t="shared" si="47"/>
        <v>399602.12</v>
      </c>
      <c r="H51" s="274"/>
      <c r="I51" s="274">
        <f t="shared" si="48"/>
        <v>399602.12</v>
      </c>
      <c r="J51" s="274">
        <v>448772.27</v>
      </c>
      <c r="K51" s="274">
        <v>-49170.15</v>
      </c>
      <c r="L51" s="274">
        <f t="shared" ref="L51" si="56">J51+K51</f>
        <v>399602.12</v>
      </c>
      <c r="M51" s="274"/>
      <c r="N51" s="274">
        <f t="shared" ref="N51:N57" si="57">L51+M51</f>
        <v>399602.12</v>
      </c>
      <c r="O51" s="274">
        <v>0</v>
      </c>
      <c r="P51" s="274">
        <v>400068.48</v>
      </c>
      <c r="Q51" s="274">
        <f t="shared" ref="Q51" si="58">O51+P51</f>
        <v>400068.48</v>
      </c>
      <c r="R51" s="274"/>
      <c r="S51" s="274">
        <f t="shared" ref="S51:S57" si="59">Q51+R51</f>
        <v>400068.48</v>
      </c>
      <c r="T51" s="262"/>
    </row>
    <row r="52" spans="1:20" s="186" customFormat="1" ht="39" customHeight="1" x14ac:dyDescent="0.25">
      <c r="A52" s="357" t="s">
        <v>417</v>
      </c>
      <c r="B52" s="320" t="s">
        <v>372</v>
      </c>
      <c r="C52" s="273">
        <v>109090.88</v>
      </c>
      <c r="D52" s="273">
        <v>144877.44</v>
      </c>
      <c r="E52" s="273">
        <f t="shared" si="46"/>
        <v>253968.32</v>
      </c>
      <c r="F52" s="274"/>
      <c r="G52" s="274">
        <f t="shared" si="47"/>
        <v>253968.32</v>
      </c>
      <c r="H52" s="274"/>
      <c r="I52" s="274">
        <f t="shared" si="48"/>
        <v>253968.32</v>
      </c>
      <c r="J52" s="274">
        <v>109090.88</v>
      </c>
      <c r="K52" s="274">
        <v>-247.36</v>
      </c>
      <c r="L52" s="274">
        <f t="shared" si="49"/>
        <v>108843.52</v>
      </c>
      <c r="M52" s="274"/>
      <c r="N52" s="274">
        <f t="shared" si="57"/>
        <v>108843.52</v>
      </c>
      <c r="O52" s="274">
        <v>109090.88</v>
      </c>
      <c r="P52" s="274">
        <v>-247.36</v>
      </c>
      <c r="Q52" s="274">
        <f t="shared" si="51"/>
        <v>108843.52</v>
      </c>
      <c r="R52" s="274"/>
      <c r="S52" s="274">
        <f t="shared" si="59"/>
        <v>108843.52</v>
      </c>
      <c r="T52" s="262"/>
    </row>
    <row r="53" spans="1:20" s="186" customFormat="1" ht="26.4" x14ac:dyDescent="0.25">
      <c r="A53" s="357" t="s">
        <v>419</v>
      </c>
      <c r="B53" s="321" t="s">
        <v>372</v>
      </c>
      <c r="C53" s="273">
        <v>1050000</v>
      </c>
      <c r="D53" s="273"/>
      <c r="E53" s="273">
        <f t="shared" si="46"/>
        <v>1050000</v>
      </c>
      <c r="F53" s="274"/>
      <c r="G53" s="274">
        <f t="shared" si="47"/>
        <v>1050000</v>
      </c>
      <c r="H53" s="274"/>
      <c r="I53" s="274">
        <f t="shared" si="48"/>
        <v>1050000</v>
      </c>
      <c r="J53" s="274">
        <v>414715</v>
      </c>
      <c r="K53" s="274"/>
      <c r="L53" s="274">
        <f t="shared" si="49"/>
        <v>414715</v>
      </c>
      <c r="M53" s="274"/>
      <c r="N53" s="274">
        <f t="shared" si="57"/>
        <v>414715</v>
      </c>
      <c r="O53" s="274">
        <v>414715</v>
      </c>
      <c r="P53" s="274"/>
      <c r="Q53" s="274">
        <f t="shared" si="51"/>
        <v>414715</v>
      </c>
      <c r="R53" s="274"/>
      <c r="S53" s="274">
        <f t="shared" si="59"/>
        <v>414715</v>
      </c>
      <c r="T53" s="262"/>
    </row>
    <row r="54" spans="1:20" s="186" customFormat="1" ht="39" customHeight="1" x14ac:dyDescent="0.25">
      <c r="A54" s="357" t="s">
        <v>425</v>
      </c>
      <c r="B54" s="321" t="s">
        <v>372</v>
      </c>
      <c r="C54" s="273">
        <v>278700</v>
      </c>
      <c r="D54" s="273"/>
      <c r="E54" s="273">
        <f t="shared" si="46"/>
        <v>278700</v>
      </c>
      <c r="F54" s="274"/>
      <c r="G54" s="274">
        <f t="shared" si="47"/>
        <v>278700</v>
      </c>
      <c r="H54" s="274"/>
      <c r="I54" s="274">
        <f t="shared" si="48"/>
        <v>278700</v>
      </c>
      <c r="J54" s="274">
        <v>277290</v>
      </c>
      <c r="K54" s="274"/>
      <c r="L54" s="274">
        <f t="shared" si="49"/>
        <v>277290</v>
      </c>
      <c r="M54" s="274"/>
      <c r="N54" s="274">
        <f t="shared" si="57"/>
        <v>277290</v>
      </c>
      <c r="O54" s="274">
        <v>262170</v>
      </c>
      <c r="P54" s="274"/>
      <c r="Q54" s="274">
        <f t="shared" si="51"/>
        <v>262170</v>
      </c>
      <c r="R54" s="274"/>
      <c r="S54" s="274">
        <f t="shared" si="59"/>
        <v>262170</v>
      </c>
      <c r="T54" s="262"/>
    </row>
    <row r="55" spans="1:20" s="186" customFormat="1" ht="24.75" customHeight="1" x14ac:dyDescent="0.25">
      <c r="A55" s="357" t="s">
        <v>426</v>
      </c>
      <c r="B55" s="320" t="s">
        <v>372</v>
      </c>
      <c r="C55" s="273">
        <v>4472402.3899999997</v>
      </c>
      <c r="D55" s="273">
        <v>-4472402.3899999997</v>
      </c>
      <c r="E55" s="273">
        <f t="shared" si="46"/>
        <v>0</v>
      </c>
      <c r="F55" s="274"/>
      <c r="G55" s="274">
        <f t="shared" si="47"/>
        <v>0</v>
      </c>
      <c r="H55" s="274"/>
      <c r="I55" s="274">
        <f t="shared" si="48"/>
        <v>0</v>
      </c>
      <c r="J55" s="274">
        <v>0</v>
      </c>
      <c r="K55" s="274"/>
      <c r="L55" s="274">
        <f t="shared" si="49"/>
        <v>0</v>
      </c>
      <c r="M55" s="274"/>
      <c r="N55" s="274">
        <f t="shared" si="57"/>
        <v>0</v>
      </c>
      <c r="O55" s="274">
        <v>0</v>
      </c>
      <c r="P55" s="274"/>
      <c r="Q55" s="274">
        <f t="shared" si="51"/>
        <v>0</v>
      </c>
      <c r="R55" s="274"/>
      <c r="S55" s="274">
        <f t="shared" si="59"/>
        <v>0</v>
      </c>
      <c r="T55" s="262"/>
    </row>
    <row r="56" spans="1:20" s="186" customFormat="1" ht="39" customHeight="1" x14ac:dyDescent="0.25">
      <c r="A56" s="357" t="s">
        <v>427</v>
      </c>
      <c r="B56" s="320" t="s">
        <v>372</v>
      </c>
      <c r="C56" s="273">
        <v>5502100</v>
      </c>
      <c r="D56" s="273"/>
      <c r="E56" s="273">
        <f t="shared" si="46"/>
        <v>5502100</v>
      </c>
      <c r="F56" s="274"/>
      <c r="G56" s="274">
        <f t="shared" si="47"/>
        <v>5502100</v>
      </c>
      <c r="H56" s="274"/>
      <c r="I56" s="274">
        <f t="shared" si="48"/>
        <v>5502100</v>
      </c>
      <c r="J56" s="274">
        <v>0</v>
      </c>
      <c r="K56" s="274"/>
      <c r="L56" s="274">
        <f t="shared" si="49"/>
        <v>0</v>
      </c>
      <c r="M56" s="274"/>
      <c r="N56" s="274">
        <f t="shared" si="57"/>
        <v>0</v>
      </c>
      <c r="O56" s="274">
        <v>0</v>
      </c>
      <c r="P56" s="274"/>
      <c r="Q56" s="274">
        <f t="shared" si="51"/>
        <v>0</v>
      </c>
      <c r="R56" s="274"/>
      <c r="S56" s="274">
        <f t="shared" si="59"/>
        <v>0</v>
      </c>
      <c r="T56" s="262"/>
    </row>
    <row r="57" spans="1:20" s="186" customFormat="1" ht="52.8" customHeight="1" x14ac:dyDescent="0.25">
      <c r="A57" s="357" t="s">
        <v>428</v>
      </c>
      <c r="B57" s="320" t="s">
        <v>372</v>
      </c>
      <c r="C57" s="273">
        <v>893788</v>
      </c>
      <c r="D57" s="273"/>
      <c r="E57" s="273">
        <f t="shared" si="46"/>
        <v>893788</v>
      </c>
      <c r="F57" s="274"/>
      <c r="G57" s="274">
        <f t="shared" si="47"/>
        <v>893788</v>
      </c>
      <c r="H57" s="274"/>
      <c r="I57" s="274">
        <f t="shared" si="48"/>
        <v>893788</v>
      </c>
      <c r="J57" s="274">
        <v>893788</v>
      </c>
      <c r="K57" s="274"/>
      <c r="L57" s="274">
        <f t="shared" si="49"/>
        <v>893788</v>
      </c>
      <c r="M57" s="274"/>
      <c r="N57" s="274">
        <f t="shared" si="57"/>
        <v>893788</v>
      </c>
      <c r="O57" s="274">
        <v>893788</v>
      </c>
      <c r="P57" s="274"/>
      <c r="Q57" s="274">
        <f t="shared" si="51"/>
        <v>893788</v>
      </c>
      <c r="R57" s="274"/>
      <c r="S57" s="274">
        <f t="shared" si="59"/>
        <v>893788</v>
      </c>
      <c r="T57" s="262"/>
    </row>
    <row r="58" spans="1:20" s="186" customFormat="1" ht="14.4" customHeight="1" x14ac:dyDescent="0.25">
      <c r="A58" s="357" t="s">
        <v>449</v>
      </c>
      <c r="B58" s="320" t="s">
        <v>372</v>
      </c>
      <c r="C58" s="273"/>
      <c r="D58" s="273">
        <v>545090</v>
      </c>
      <c r="E58" s="273">
        <f t="shared" si="46"/>
        <v>545090</v>
      </c>
      <c r="F58" s="274"/>
      <c r="G58" s="274">
        <f t="shared" si="47"/>
        <v>545090</v>
      </c>
      <c r="H58" s="274"/>
      <c r="I58" s="274">
        <f t="shared" si="48"/>
        <v>545090</v>
      </c>
      <c r="J58" s="274"/>
      <c r="K58" s="274"/>
      <c r="L58" s="274"/>
      <c r="M58" s="274"/>
      <c r="N58" s="274"/>
      <c r="O58" s="274"/>
      <c r="P58" s="274"/>
      <c r="Q58" s="274"/>
      <c r="R58" s="274"/>
      <c r="S58" s="274"/>
      <c r="T58" s="262"/>
    </row>
    <row r="59" spans="1:20" s="186" customFormat="1" ht="15" customHeight="1" x14ac:dyDescent="0.25">
      <c r="A59" s="357" t="s">
        <v>421</v>
      </c>
      <c r="B59" s="321" t="s">
        <v>372</v>
      </c>
      <c r="C59" s="273">
        <v>301839877.80000001</v>
      </c>
      <c r="D59" s="273"/>
      <c r="E59" s="273">
        <f t="shared" si="46"/>
        <v>301839877.80000001</v>
      </c>
      <c r="F59" s="274"/>
      <c r="G59" s="274">
        <f t="shared" si="47"/>
        <v>301839877.80000001</v>
      </c>
      <c r="H59" s="274"/>
      <c r="I59" s="274">
        <f t="shared" si="48"/>
        <v>301839877.80000001</v>
      </c>
      <c r="J59" s="273">
        <v>323430125.87</v>
      </c>
      <c r="K59" s="273"/>
      <c r="L59" s="274">
        <f t="shared" si="49"/>
        <v>323430125.87</v>
      </c>
      <c r="M59" s="274"/>
      <c r="N59" s="274">
        <f t="shared" ref="N59" si="60">L59+M59</f>
        <v>323430125.87</v>
      </c>
      <c r="O59" s="273">
        <v>338839877.80000001</v>
      </c>
      <c r="P59" s="273"/>
      <c r="Q59" s="274">
        <f t="shared" si="51"/>
        <v>338839877.80000001</v>
      </c>
      <c r="R59" s="274"/>
      <c r="S59" s="274">
        <f t="shared" ref="S59" si="61">Q59+R59</f>
        <v>338839877.80000001</v>
      </c>
      <c r="T59" s="258"/>
    </row>
    <row r="60" spans="1:20" s="186" customFormat="1" ht="30" customHeight="1" x14ac:dyDescent="0.25">
      <c r="A60" s="357" t="s">
        <v>460</v>
      </c>
      <c r="B60" s="321" t="s">
        <v>372</v>
      </c>
      <c r="C60" s="273"/>
      <c r="D60" s="273"/>
      <c r="E60" s="273"/>
      <c r="F60" s="333">
        <v>546090</v>
      </c>
      <c r="G60" s="274">
        <f t="shared" si="47"/>
        <v>546090</v>
      </c>
      <c r="H60" s="333"/>
      <c r="I60" s="274">
        <f t="shared" si="48"/>
        <v>546090</v>
      </c>
      <c r="J60" s="273"/>
      <c r="K60" s="273"/>
      <c r="L60" s="274"/>
      <c r="M60" s="274"/>
      <c r="N60" s="274">
        <f>L60+M60</f>
        <v>0</v>
      </c>
      <c r="O60" s="273"/>
      <c r="P60" s="273"/>
      <c r="Q60" s="274"/>
      <c r="R60" s="274"/>
      <c r="S60" s="274"/>
      <c r="T60" s="258"/>
    </row>
    <row r="61" spans="1:20" s="186" customFormat="1" ht="30" customHeight="1" x14ac:dyDescent="0.25">
      <c r="A61" s="357" t="s">
        <v>474</v>
      </c>
      <c r="B61" s="321" t="s">
        <v>372</v>
      </c>
      <c r="C61" s="273"/>
      <c r="D61" s="273"/>
      <c r="E61" s="273"/>
      <c r="F61" s="333">
        <v>1350882.32</v>
      </c>
      <c r="G61" s="274">
        <f t="shared" si="47"/>
        <v>1350882.32</v>
      </c>
      <c r="H61" s="333"/>
      <c r="I61" s="274">
        <f t="shared" si="48"/>
        <v>1350882.32</v>
      </c>
      <c r="J61" s="273"/>
      <c r="K61" s="273"/>
      <c r="L61" s="274"/>
      <c r="M61" s="274"/>
      <c r="N61" s="274">
        <f t="shared" ref="N61:N63" si="62">L61+M61</f>
        <v>0</v>
      </c>
      <c r="O61" s="273"/>
      <c r="P61" s="273"/>
      <c r="Q61" s="274"/>
      <c r="R61" s="274"/>
      <c r="S61" s="274"/>
      <c r="T61" s="258"/>
    </row>
    <row r="62" spans="1:20" s="186" customFormat="1" ht="30" customHeight="1" x14ac:dyDescent="0.25">
      <c r="A62" s="357" t="s">
        <v>484</v>
      </c>
      <c r="B62" s="321" t="s">
        <v>372</v>
      </c>
      <c r="C62" s="273"/>
      <c r="D62" s="273"/>
      <c r="E62" s="273"/>
      <c r="F62" s="333"/>
      <c r="G62" s="274">
        <f t="shared" si="47"/>
        <v>0</v>
      </c>
      <c r="H62" s="333">
        <v>2426561.0499999998</v>
      </c>
      <c r="I62" s="274">
        <f t="shared" si="48"/>
        <v>2426561.0499999998</v>
      </c>
      <c r="J62" s="273"/>
      <c r="K62" s="273"/>
      <c r="L62" s="274"/>
      <c r="M62" s="274">
        <v>3822000</v>
      </c>
      <c r="N62" s="274">
        <f t="shared" si="62"/>
        <v>3822000</v>
      </c>
      <c r="O62" s="273"/>
      <c r="P62" s="273"/>
      <c r="Q62" s="274"/>
      <c r="R62" s="274"/>
      <c r="S62" s="274"/>
      <c r="T62" s="258"/>
    </row>
    <row r="63" spans="1:20" s="186" customFormat="1" ht="30" customHeight="1" x14ac:dyDescent="0.25">
      <c r="A63" s="357" t="s">
        <v>485</v>
      </c>
      <c r="B63" s="321" t="s">
        <v>372</v>
      </c>
      <c r="C63" s="273"/>
      <c r="D63" s="273"/>
      <c r="E63" s="273"/>
      <c r="F63" s="333"/>
      <c r="G63" s="274">
        <f t="shared" si="47"/>
        <v>0</v>
      </c>
      <c r="H63" s="333">
        <v>7604662.6699999999</v>
      </c>
      <c r="I63" s="274">
        <f t="shared" si="48"/>
        <v>7604662.6699999999</v>
      </c>
      <c r="J63" s="273"/>
      <c r="K63" s="273"/>
      <c r="L63" s="274"/>
      <c r="M63" s="274"/>
      <c r="N63" s="274">
        <f t="shared" si="62"/>
        <v>0</v>
      </c>
      <c r="O63" s="273"/>
      <c r="P63" s="273"/>
      <c r="Q63" s="274"/>
      <c r="R63" s="274"/>
      <c r="S63" s="274"/>
      <c r="T63" s="258"/>
    </row>
    <row r="64" spans="1:20" s="186" customFormat="1" ht="38.4" customHeight="1" x14ac:dyDescent="0.25">
      <c r="A64" s="357" t="s">
        <v>486</v>
      </c>
      <c r="B64" s="321" t="s">
        <v>372</v>
      </c>
      <c r="C64" s="273"/>
      <c r="D64" s="273"/>
      <c r="E64" s="273"/>
      <c r="F64" s="333"/>
      <c r="G64" s="274"/>
      <c r="H64" s="333">
        <v>1542661</v>
      </c>
      <c r="I64" s="274">
        <f t="shared" si="48"/>
        <v>1542661</v>
      </c>
      <c r="J64" s="273"/>
      <c r="K64" s="273"/>
      <c r="L64" s="274"/>
      <c r="M64" s="274"/>
      <c r="N64" s="274"/>
      <c r="O64" s="273"/>
      <c r="P64" s="273"/>
      <c r="Q64" s="274"/>
      <c r="R64" s="274"/>
      <c r="S64" s="274"/>
      <c r="T64" s="258"/>
    </row>
    <row r="65" spans="1:25" s="186" customFormat="1" ht="30" customHeight="1" x14ac:dyDescent="0.25">
      <c r="A65" s="357" t="s">
        <v>489</v>
      </c>
      <c r="B65" s="321" t="s">
        <v>372</v>
      </c>
      <c r="C65" s="273"/>
      <c r="D65" s="273"/>
      <c r="E65" s="273"/>
      <c r="F65" s="333"/>
      <c r="G65" s="274"/>
      <c r="H65" s="333">
        <v>605297</v>
      </c>
      <c r="I65" s="274">
        <f t="shared" si="48"/>
        <v>605297</v>
      </c>
      <c r="J65" s="273"/>
      <c r="K65" s="273"/>
      <c r="L65" s="274"/>
      <c r="M65" s="274"/>
      <c r="N65" s="274"/>
      <c r="O65" s="273"/>
      <c r="P65" s="273"/>
      <c r="Q65" s="274"/>
      <c r="R65" s="274"/>
      <c r="S65" s="274"/>
      <c r="T65" s="258"/>
    </row>
    <row r="66" spans="1:25" s="186" customFormat="1" ht="16.8" customHeight="1" x14ac:dyDescent="0.25">
      <c r="A66" s="357" t="s">
        <v>492</v>
      </c>
      <c r="B66" s="321" t="s">
        <v>372</v>
      </c>
      <c r="C66" s="273"/>
      <c r="D66" s="273"/>
      <c r="E66" s="273"/>
      <c r="F66" s="333"/>
      <c r="G66" s="274"/>
      <c r="H66" s="333">
        <v>2500000</v>
      </c>
      <c r="I66" s="274">
        <f t="shared" si="48"/>
        <v>2500000</v>
      </c>
      <c r="J66" s="273"/>
      <c r="K66" s="273"/>
      <c r="L66" s="274"/>
      <c r="M66" s="274"/>
      <c r="N66" s="274"/>
      <c r="O66" s="273"/>
      <c r="P66" s="273"/>
      <c r="Q66" s="274"/>
      <c r="R66" s="274"/>
      <c r="S66" s="274"/>
      <c r="T66" s="258"/>
    </row>
    <row r="67" spans="1:25" s="186" customFormat="1" ht="27.6" customHeight="1" x14ac:dyDescent="0.25">
      <c r="A67" s="357" t="s">
        <v>494</v>
      </c>
      <c r="B67" s="321" t="s">
        <v>372</v>
      </c>
      <c r="C67" s="273"/>
      <c r="D67" s="273"/>
      <c r="E67" s="273"/>
      <c r="F67" s="333"/>
      <c r="G67" s="274"/>
      <c r="H67" s="333">
        <v>96551.78</v>
      </c>
      <c r="I67" s="274">
        <f t="shared" si="48"/>
        <v>96551.78</v>
      </c>
      <c r="J67" s="273"/>
      <c r="K67" s="273"/>
      <c r="L67" s="274"/>
      <c r="M67" s="274"/>
      <c r="N67" s="274"/>
      <c r="O67" s="273"/>
      <c r="P67" s="273"/>
      <c r="Q67" s="274"/>
      <c r="R67" s="274"/>
      <c r="S67" s="274"/>
      <c r="T67" s="258"/>
    </row>
    <row r="68" spans="1:25" s="292" customFormat="1" ht="16.8" customHeight="1" x14ac:dyDescent="0.25">
      <c r="A68" s="359" t="s">
        <v>76</v>
      </c>
      <c r="B68" s="319" t="s">
        <v>112</v>
      </c>
      <c r="C68" s="269">
        <f t="shared" ref="C68:Q68" si="63">SUM(C69:C84)</f>
        <v>884905479.19000006</v>
      </c>
      <c r="D68" s="269">
        <f t="shared" si="63"/>
        <v>-7853907.120000001</v>
      </c>
      <c r="E68" s="269">
        <f>SUM(E69:E85)</f>
        <v>877051572.07000005</v>
      </c>
      <c r="F68" s="269">
        <f t="shared" ref="F68:G68" si="64">SUM(F69:F85)</f>
        <v>0</v>
      </c>
      <c r="G68" s="269">
        <f t="shared" si="64"/>
        <v>877051572.07000005</v>
      </c>
      <c r="H68" s="270">
        <f t="shared" ref="H68:I68" si="65">SUM(H69:H85)</f>
        <v>7241580</v>
      </c>
      <c r="I68" s="270">
        <f t="shared" si="65"/>
        <v>884293152.07000005</v>
      </c>
      <c r="J68" s="269">
        <f t="shared" si="63"/>
        <v>861410487.24000001</v>
      </c>
      <c r="K68" s="269">
        <f t="shared" si="63"/>
        <v>-6583966.8000000007</v>
      </c>
      <c r="L68" s="269">
        <f t="shared" si="63"/>
        <v>854826520.43999994</v>
      </c>
      <c r="M68" s="270">
        <f t="shared" ref="M68:N68" si="66">SUM(M69:M84)</f>
        <v>0</v>
      </c>
      <c r="N68" s="270">
        <f t="shared" si="66"/>
        <v>854826520.43999994</v>
      </c>
      <c r="O68" s="269">
        <f t="shared" si="63"/>
        <v>887232194.14999998</v>
      </c>
      <c r="P68" s="269">
        <f t="shared" si="63"/>
        <v>-5898634.7000000011</v>
      </c>
      <c r="Q68" s="269">
        <f t="shared" si="63"/>
        <v>881333559.44999993</v>
      </c>
      <c r="R68" s="270">
        <f t="shared" ref="R68:S68" si="67">SUM(R69:R84)</f>
        <v>-19660112.960000001</v>
      </c>
      <c r="S68" s="270">
        <f t="shared" si="67"/>
        <v>861673446.49000001</v>
      </c>
      <c r="T68" s="261"/>
      <c r="U68" s="291"/>
      <c r="W68" s="293"/>
      <c r="X68" s="293"/>
      <c r="Y68" s="293"/>
    </row>
    <row r="69" spans="1:25" ht="52.8" x14ac:dyDescent="0.25">
      <c r="A69" s="357" t="s">
        <v>440</v>
      </c>
      <c r="B69" s="321" t="s">
        <v>382</v>
      </c>
      <c r="C69" s="273">
        <v>65219627.200000003</v>
      </c>
      <c r="D69" s="273"/>
      <c r="E69" s="273">
        <f>C69+D69</f>
        <v>65219627.200000003</v>
      </c>
      <c r="F69" s="274"/>
      <c r="G69" s="274">
        <f>E69+F69</f>
        <v>65219627.200000003</v>
      </c>
      <c r="H69" s="274"/>
      <c r="I69" s="274">
        <f>G69+H69</f>
        <v>65219627.200000003</v>
      </c>
      <c r="J69" s="274">
        <v>0</v>
      </c>
      <c r="K69" s="274"/>
      <c r="L69" s="274">
        <f>J69+K69</f>
        <v>0</v>
      </c>
      <c r="M69" s="274"/>
      <c r="N69" s="274">
        <f>L69+M69</f>
        <v>0</v>
      </c>
      <c r="O69" s="274">
        <v>0</v>
      </c>
      <c r="P69" s="274"/>
      <c r="Q69" s="274">
        <f>O69+P69</f>
        <v>0</v>
      </c>
      <c r="R69" s="274"/>
      <c r="S69" s="274">
        <f>Q69+R69</f>
        <v>0</v>
      </c>
      <c r="T69" s="262"/>
    </row>
    <row r="70" spans="1:25" ht="39" customHeight="1" x14ac:dyDescent="0.25">
      <c r="A70" s="357" t="s">
        <v>441</v>
      </c>
      <c r="B70" s="320" t="s">
        <v>382</v>
      </c>
      <c r="C70" s="273">
        <v>1331012.8</v>
      </c>
      <c r="D70" s="273"/>
      <c r="E70" s="273">
        <f t="shared" ref="E70:E84" si="68">C70+D70</f>
        <v>1331012.8</v>
      </c>
      <c r="F70" s="274"/>
      <c r="G70" s="274">
        <f t="shared" ref="G70:G82" si="69">E70+F70</f>
        <v>1331012.8</v>
      </c>
      <c r="H70" s="274"/>
      <c r="I70" s="274">
        <f t="shared" ref="I70:I82" si="70">G70+H70</f>
        <v>1331012.8</v>
      </c>
      <c r="J70" s="274">
        <v>0</v>
      </c>
      <c r="K70" s="274"/>
      <c r="L70" s="274">
        <f t="shared" ref="L70:L84" si="71">J70+K70</f>
        <v>0</v>
      </c>
      <c r="M70" s="274"/>
      <c r="N70" s="274">
        <f t="shared" ref="N70:N75" si="72">L70+M70</f>
        <v>0</v>
      </c>
      <c r="O70" s="274">
        <v>0</v>
      </c>
      <c r="P70" s="274"/>
      <c r="Q70" s="274">
        <f t="shared" ref="Q70:Q84" si="73">O70+P70</f>
        <v>0</v>
      </c>
      <c r="R70" s="274"/>
      <c r="S70" s="274">
        <f t="shared" ref="S70:S75" si="74">Q70+R70</f>
        <v>0</v>
      </c>
      <c r="T70" s="262"/>
    </row>
    <row r="71" spans="1:25" ht="24.75" customHeight="1" x14ac:dyDescent="0.25">
      <c r="A71" s="357" t="s">
        <v>429</v>
      </c>
      <c r="B71" s="320" t="s">
        <v>382</v>
      </c>
      <c r="C71" s="273">
        <v>431436.97</v>
      </c>
      <c r="D71" s="273">
        <v>3864.89</v>
      </c>
      <c r="E71" s="273">
        <f t="shared" si="68"/>
        <v>435301.86</v>
      </c>
      <c r="F71" s="274"/>
      <c r="G71" s="274">
        <f t="shared" si="69"/>
        <v>435301.86</v>
      </c>
      <c r="H71" s="274"/>
      <c r="I71" s="274">
        <f t="shared" si="70"/>
        <v>435301.86</v>
      </c>
      <c r="J71" s="274">
        <v>468998.64</v>
      </c>
      <c r="K71" s="274">
        <v>-13771.87</v>
      </c>
      <c r="L71" s="274">
        <f t="shared" si="71"/>
        <v>455226.77</v>
      </c>
      <c r="M71" s="274"/>
      <c r="N71" s="274">
        <f t="shared" si="72"/>
        <v>455226.77</v>
      </c>
      <c r="O71" s="274">
        <v>528820.61</v>
      </c>
      <c r="P71" s="274">
        <v>-57242.2</v>
      </c>
      <c r="Q71" s="274">
        <f t="shared" si="73"/>
        <v>471578.41</v>
      </c>
      <c r="R71" s="274"/>
      <c r="S71" s="274">
        <f t="shared" si="74"/>
        <v>471578.41</v>
      </c>
      <c r="T71" s="262"/>
    </row>
    <row r="72" spans="1:25" ht="39" customHeight="1" x14ac:dyDescent="0.25">
      <c r="A72" s="357" t="s">
        <v>413</v>
      </c>
      <c r="B72" s="320" t="s">
        <v>382</v>
      </c>
      <c r="C72" s="273">
        <v>14000</v>
      </c>
      <c r="D72" s="273"/>
      <c r="E72" s="273">
        <f t="shared" si="68"/>
        <v>14000</v>
      </c>
      <c r="F72" s="274"/>
      <c r="G72" s="274">
        <f t="shared" si="69"/>
        <v>14000</v>
      </c>
      <c r="H72" s="274"/>
      <c r="I72" s="274">
        <f t="shared" si="70"/>
        <v>14000</v>
      </c>
      <c r="J72" s="274">
        <v>14000</v>
      </c>
      <c r="K72" s="274"/>
      <c r="L72" s="274">
        <f t="shared" si="71"/>
        <v>14000</v>
      </c>
      <c r="M72" s="274"/>
      <c r="N72" s="274">
        <f t="shared" si="72"/>
        <v>14000</v>
      </c>
      <c r="O72" s="274">
        <v>14000</v>
      </c>
      <c r="P72" s="274"/>
      <c r="Q72" s="274">
        <f t="shared" si="73"/>
        <v>14000</v>
      </c>
      <c r="R72" s="274"/>
      <c r="S72" s="274">
        <f t="shared" si="74"/>
        <v>14000</v>
      </c>
      <c r="T72" s="262"/>
    </row>
    <row r="73" spans="1:25" ht="24.75" customHeight="1" x14ac:dyDescent="0.25">
      <c r="A73" s="357" t="s">
        <v>420</v>
      </c>
      <c r="B73" s="320" t="s">
        <v>382</v>
      </c>
      <c r="C73" s="273">
        <v>35000</v>
      </c>
      <c r="D73" s="273"/>
      <c r="E73" s="273">
        <f t="shared" si="68"/>
        <v>35000</v>
      </c>
      <c r="F73" s="274"/>
      <c r="G73" s="274">
        <f t="shared" si="69"/>
        <v>35000</v>
      </c>
      <c r="H73" s="274"/>
      <c r="I73" s="274">
        <f t="shared" si="70"/>
        <v>35000</v>
      </c>
      <c r="J73" s="274">
        <v>35000</v>
      </c>
      <c r="K73" s="274"/>
      <c r="L73" s="274">
        <f t="shared" si="71"/>
        <v>35000</v>
      </c>
      <c r="M73" s="274"/>
      <c r="N73" s="274">
        <f t="shared" si="72"/>
        <v>35000</v>
      </c>
      <c r="O73" s="274">
        <v>35000</v>
      </c>
      <c r="P73" s="274"/>
      <c r="Q73" s="274">
        <f t="shared" si="73"/>
        <v>35000</v>
      </c>
      <c r="R73" s="274"/>
      <c r="S73" s="274">
        <f t="shared" si="74"/>
        <v>35000</v>
      </c>
      <c r="T73" s="262"/>
    </row>
    <row r="74" spans="1:25" ht="55.8" customHeight="1" x14ac:dyDescent="0.25">
      <c r="A74" s="357" t="s">
        <v>430</v>
      </c>
      <c r="B74" s="320" t="s">
        <v>382</v>
      </c>
      <c r="C74" s="273">
        <v>60713050.770000003</v>
      </c>
      <c r="D74" s="273">
        <v>-8121933.6100000003</v>
      </c>
      <c r="E74" s="273">
        <f t="shared" si="68"/>
        <v>52591117.160000004</v>
      </c>
      <c r="F74" s="274"/>
      <c r="G74" s="274">
        <f t="shared" si="69"/>
        <v>52591117.160000004</v>
      </c>
      <c r="H74" s="274"/>
      <c r="I74" s="274">
        <f t="shared" si="70"/>
        <v>52591117.160000004</v>
      </c>
      <c r="J74" s="274">
        <v>63141573.200000003</v>
      </c>
      <c r="K74" s="274">
        <v>-6310791.1100000003</v>
      </c>
      <c r="L74" s="274">
        <f t="shared" si="71"/>
        <v>56830782.090000004</v>
      </c>
      <c r="M74" s="274"/>
      <c r="N74" s="274">
        <f t="shared" si="72"/>
        <v>56830782.090000004</v>
      </c>
      <c r="O74" s="274">
        <v>71637135.730000004</v>
      </c>
      <c r="P74" s="274">
        <v>-5581730.3799999999</v>
      </c>
      <c r="Q74" s="274">
        <f t="shared" si="73"/>
        <v>66055405.350000001</v>
      </c>
      <c r="R74" s="274">
        <v>-19660112.960000001</v>
      </c>
      <c r="S74" s="274">
        <f t="shared" si="74"/>
        <v>46395292.390000001</v>
      </c>
      <c r="T74" s="262"/>
    </row>
    <row r="75" spans="1:25" ht="39.6" x14ac:dyDescent="0.25">
      <c r="A75" s="357" t="s">
        <v>431</v>
      </c>
      <c r="B75" s="320" t="s">
        <v>382</v>
      </c>
      <c r="C75" s="273">
        <v>4971604.92</v>
      </c>
      <c r="D75" s="273"/>
      <c r="E75" s="273">
        <f t="shared" si="68"/>
        <v>4971604.92</v>
      </c>
      <c r="F75" s="274"/>
      <c r="G75" s="274">
        <f t="shared" si="69"/>
        <v>4971604.92</v>
      </c>
      <c r="H75" s="274"/>
      <c r="I75" s="274">
        <f t="shared" si="70"/>
        <v>4971604.92</v>
      </c>
      <c r="J75" s="274">
        <v>5170475.4000000004</v>
      </c>
      <c r="K75" s="274"/>
      <c r="L75" s="274">
        <f t="shared" si="71"/>
        <v>5170475.4000000004</v>
      </c>
      <c r="M75" s="274"/>
      <c r="N75" s="274">
        <f t="shared" si="72"/>
        <v>5170475.4000000004</v>
      </c>
      <c r="O75" s="274">
        <v>5377303.2400000002</v>
      </c>
      <c r="P75" s="274"/>
      <c r="Q75" s="274">
        <f t="shared" si="73"/>
        <v>5377303.2400000002</v>
      </c>
      <c r="R75" s="274"/>
      <c r="S75" s="274">
        <f t="shared" si="74"/>
        <v>5377303.2400000002</v>
      </c>
      <c r="T75" s="262"/>
    </row>
    <row r="76" spans="1:25" s="305" customFormat="1" ht="39.6" x14ac:dyDescent="0.25">
      <c r="A76" s="357" t="s">
        <v>437</v>
      </c>
      <c r="B76" s="322" t="s">
        <v>382</v>
      </c>
      <c r="C76" s="274">
        <v>3215798</v>
      </c>
      <c r="D76" s="274"/>
      <c r="E76" s="274">
        <f t="shared" ref="E76" si="75">C76+D76</f>
        <v>3215798</v>
      </c>
      <c r="F76" s="274"/>
      <c r="G76" s="274">
        <f t="shared" si="69"/>
        <v>3215798</v>
      </c>
      <c r="H76" s="274"/>
      <c r="I76" s="274">
        <f t="shared" si="70"/>
        <v>3215798</v>
      </c>
      <c r="J76" s="274"/>
      <c r="K76" s="274"/>
      <c r="L76" s="274"/>
      <c r="M76" s="274"/>
      <c r="N76" s="274"/>
      <c r="O76" s="274"/>
      <c r="P76" s="274"/>
      <c r="Q76" s="274"/>
      <c r="R76" s="274"/>
      <c r="S76" s="274"/>
      <c r="T76" s="262"/>
      <c r="U76" s="310"/>
    </row>
    <row r="77" spans="1:25" ht="39.6" x14ac:dyDescent="0.25">
      <c r="A77" s="357" t="s">
        <v>432</v>
      </c>
      <c r="B77" s="320" t="s">
        <v>390</v>
      </c>
      <c r="C77" s="273">
        <v>8545600</v>
      </c>
      <c r="D77" s="273"/>
      <c r="E77" s="273">
        <f t="shared" si="68"/>
        <v>8545600</v>
      </c>
      <c r="F77" s="274"/>
      <c r="G77" s="274">
        <f t="shared" si="69"/>
        <v>8545600</v>
      </c>
      <c r="H77" s="274"/>
      <c r="I77" s="274">
        <f t="shared" si="70"/>
        <v>8545600</v>
      </c>
      <c r="J77" s="274">
        <v>8653080</v>
      </c>
      <c r="K77" s="274"/>
      <c r="L77" s="274">
        <f t="shared" si="71"/>
        <v>8653080</v>
      </c>
      <c r="M77" s="274"/>
      <c r="N77" s="274">
        <f t="shared" ref="N77:N84" si="76">L77+M77</f>
        <v>8653080</v>
      </c>
      <c r="O77" s="274">
        <v>9990560</v>
      </c>
      <c r="P77" s="274"/>
      <c r="Q77" s="274">
        <f t="shared" si="73"/>
        <v>9990560</v>
      </c>
      <c r="R77" s="274"/>
      <c r="S77" s="274">
        <f t="shared" ref="S77:S84" si="77">Q77+R77</f>
        <v>9990560</v>
      </c>
      <c r="T77" s="262"/>
    </row>
    <row r="78" spans="1:25" ht="48.75" customHeight="1" x14ac:dyDescent="0.25">
      <c r="A78" s="357" t="s">
        <v>433</v>
      </c>
      <c r="B78" s="320" t="s">
        <v>392</v>
      </c>
      <c r="C78" s="273">
        <v>8514686.3300000001</v>
      </c>
      <c r="D78" s="273">
        <v>-8514686.3300000001</v>
      </c>
      <c r="E78" s="273">
        <f t="shared" si="68"/>
        <v>0</v>
      </c>
      <c r="F78" s="274"/>
      <c r="G78" s="274">
        <f t="shared" si="69"/>
        <v>0</v>
      </c>
      <c r="H78" s="274"/>
      <c r="I78" s="274">
        <f t="shared" si="70"/>
        <v>0</v>
      </c>
      <c r="J78" s="274">
        <v>8962827.7200000007</v>
      </c>
      <c r="K78" s="274">
        <v>-297252.37</v>
      </c>
      <c r="L78" s="274">
        <f t="shared" si="71"/>
        <v>8665575.3500000015</v>
      </c>
      <c r="M78" s="274"/>
      <c r="N78" s="274">
        <f t="shared" si="76"/>
        <v>8665575.3500000015</v>
      </c>
      <c r="O78" s="274">
        <v>8962827.7200000007</v>
      </c>
      <c r="P78" s="274">
        <v>-264318.86</v>
      </c>
      <c r="Q78" s="274">
        <f t="shared" si="73"/>
        <v>8698508.8600000013</v>
      </c>
      <c r="R78" s="274"/>
      <c r="S78" s="274">
        <f t="shared" si="77"/>
        <v>8698508.8600000013</v>
      </c>
      <c r="T78" s="262"/>
    </row>
    <row r="79" spans="1:25" ht="24.75" customHeight="1" x14ac:dyDescent="0.25">
      <c r="A79" s="357" t="s">
        <v>423</v>
      </c>
      <c r="B79" s="320" t="s">
        <v>394</v>
      </c>
      <c r="C79" s="273">
        <v>2485383.7999999998</v>
      </c>
      <c r="D79" s="273">
        <v>37873.75</v>
      </c>
      <c r="E79" s="273">
        <f t="shared" si="68"/>
        <v>2523257.5499999998</v>
      </c>
      <c r="F79" s="274"/>
      <c r="G79" s="274">
        <f t="shared" si="69"/>
        <v>2523257.5499999998</v>
      </c>
      <c r="H79" s="274"/>
      <c r="I79" s="274">
        <f t="shared" si="70"/>
        <v>2523257.5499999998</v>
      </c>
      <c r="J79" s="274">
        <v>2570332.25</v>
      </c>
      <c r="K79" s="274">
        <v>68308.3</v>
      </c>
      <c r="L79" s="274">
        <f t="shared" si="71"/>
        <v>2638640.5499999998</v>
      </c>
      <c r="M79" s="274"/>
      <c r="N79" s="274">
        <f t="shared" si="76"/>
        <v>2638640.5499999998</v>
      </c>
      <c r="O79" s="274">
        <v>2664765.25</v>
      </c>
      <c r="P79" s="274">
        <v>68210.55</v>
      </c>
      <c r="Q79" s="274">
        <f t="shared" si="73"/>
        <v>2732975.8</v>
      </c>
      <c r="R79" s="274"/>
      <c r="S79" s="274">
        <f t="shared" si="77"/>
        <v>2732975.8</v>
      </c>
      <c r="T79" s="262"/>
    </row>
    <row r="80" spans="1:25" ht="24.75" customHeight="1" x14ac:dyDescent="0.25">
      <c r="A80" s="357" t="s">
        <v>422</v>
      </c>
      <c r="B80" s="320" t="s">
        <v>396</v>
      </c>
      <c r="C80" s="273">
        <v>4132.9799999999996</v>
      </c>
      <c r="D80" s="273">
        <v>-2722.4</v>
      </c>
      <c r="E80" s="273">
        <f t="shared" si="68"/>
        <v>1410.5799999999995</v>
      </c>
      <c r="F80" s="274"/>
      <c r="G80" s="274">
        <f t="shared" si="69"/>
        <v>1410.5799999999995</v>
      </c>
      <c r="H80" s="270"/>
      <c r="I80" s="274">
        <f t="shared" si="70"/>
        <v>1410.5799999999995</v>
      </c>
      <c r="J80" s="274">
        <v>3684.33</v>
      </c>
      <c r="K80" s="274">
        <v>-2200.91</v>
      </c>
      <c r="L80" s="274">
        <f t="shared" si="71"/>
        <v>1483.42</v>
      </c>
      <c r="M80" s="274"/>
      <c r="N80" s="274">
        <f t="shared" si="76"/>
        <v>1483.42</v>
      </c>
      <c r="O80" s="274">
        <v>3684.75</v>
      </c>
      <c r="P80" s="274">
        <v>-2361.4499999999998</v>
      </c>
      <c r="Q80" s="274">
        <f t="shared" si="73"/>
        <v>1323.3000000000002</v>
      </c>
      <c r="R80" s="274"/>
      <c r="S80" s="274">
        <f t="shared" si="77"/>
        <v>1323.3000000000002</v>
      </c>
      <c r="T80" s="262"/>
    </row>
    <row r="81" spans="1:21" ht="27.75" customHeight="1" x14ac:dyDescent="0.25">
      <c r="A81" s="357" t="s">
        <v>434</v>
      </c>
      <c r="B81" s="320" t="s">
        <v>398</v>
      </c>
      <c r="C81" s="273">
        <v>30405510</v>
      </c>
      <c r="D81" s="273"/>
      <c r="E81" s="273">
        <f t="shared" si="68"/>
        <v>30405510</v>
      </c>
      <c r="F81" s="274"/>
      <c r="G81" s="274">
        <f t="shared" si="69"/>
        <v>30405510</v>
      </c>
      <c r="H81" s="270"/>
      <c r="I81" s="274">
        <f t="shared" si="70"/>
        <v>30405510</v>
      </c>
      <c r="J81" s="274">
        <v>30783990</v>
      </c>
      <c r="K81" s="274"/>
      <c r="L81" s="274">
        <f t="shared" si="71"/>
        <v>30783990</v>
      </c>
      <c r="M81" s="274"/>
      <c r="N81" s="274">
        <f t="shared" si="76"/>
        <v>30783990</v>
      </c>
      <c r="O81" s="274">
        <v>30783990</v>
      </c>
      <c r="P81" s="274"/>
      <c r="Q81" s="274">
        <f t="shared" si="73"/>
        <v>30783990</v>
      </c>
      <c r="R81" s="274"/>
      <c r="S81" s="274">
        <f t="shared" si="77"/>
        <v>30783990</v>
      </c>
      <c r="T81" s="262"/>
    </row>
    <row r="82" spans="1:21" ht="24.75" customHeight="1" x14ac:dyDescent="0.25">
      <c r="A82" s="357" t="s">
        <v>424</v>
      </c>
      <c r="B82" s="320" t="s">
        <v>400</v>
      </c>
      <c r="C82" s="273">
        <v>8375735.4199999999</v>
      </c>
      <c r="D82" s="273"/>
      <c r="E82" s="273">
        <f t="shared" si="68"/>
        <v>8375735.4199999999</v>
      </c>
      <c r="F82" s="274"/>
      <c r="G82" s="274">
        <f t="shared" si="69"/>
        <v>8375735.4199999999</v>
      </c>
      <c r="H82" s="270"/>
      <c r="I82" s="274">
        <f t="shared" si="70"/>
        <v>8375735.4199999999</v>
      </c>
      <c r="J82" s="274">
        <v>8754308.7100000009</v>
      </c>
      <c r="K82" s="274"/>
      <c r="L82" s="274">
        <f t="shared" si="71"/>
        <v>8754308.7100000009</v>
      </c>
      <c r="M82" s="274"/>
      <c r="N82" s="274">
        <f t="shared" si="76"/>
        <v>8754308.7100000009</v>
      </c>
      <c r="O82" s="274">
        <v>9064989.8599999994</v>
      </c>
      <c r="P82" s="274"/>
      <c r="Q82" s="274">
        <f t="shared" si="73"/>
        <v>9064989.8599999994</v>
      </c>
      <c r="R82" s="274"/>
      <c r="S82" s="274">
        <f t="shared" si="77"/>
        <v>9064989.8599999994</v>
      </c>
      <c r="T82" s="262"/>
    </row>
    <row r="83" spans="1:21" ht="28.2" customHeight="1" x14ac:dyDescent="0.25">
      <c r="A83" s="357" t="s">
        <v>435</v>
      </c>
      <c r="B83" s="320" t="s">
        <v>402</v>
      </c>
      <c r="C83" s="273">
        <v>690642900</v>
      </c>
      <c r="D83" s="273">
        <v>511400</v>
      </c>
      <c r="E83" s="273">
        <f>C83+D83</f>
        <v>691154300</v>
      </c>
      <c r="F83" s="274"/>
      <c r="G83" s="274">
        <f>E83+F83</f>
        <v>691154300</v>
      </c>
      <c r="H83" s="270">
        <v>2609000</v>
      </c>
      <c r="I83" s="274">
        <f>G83+H83</f>
        <v>693763300</v>
      </c>
      <c r="J83" s="274">
        <v>715126400</v>
      </c>
      <c r="K83" s="274"/>
      <c r="L83" s="274">
        <f t="shared" si="71"/>
        <v>715126400</v>
      </c>
      <c r="M83" s="274"/>
      <c r="N83" s="274">
        <f t="shared" si="76"/>
        <v>715126400</v>
      </c>
      <c r="O83" s="274">
        <v>730443300</v>
      </c>
      <c r="P83" s="274"/>
      <c r="Q83" s="274">
        <f t="shared" si="73"/>
        <v>730443300</v>
      </c>
      <c r="R83" s="274"/>
      <c r="S83" s="274">
        <f t="shared" si="77"/>
        <v>730443300</v>
      </c>
      <c r="T83" s="262"/>
    </row>
    <row r="84" spans="1:21" ht="55.8" customHeight="1" x14ac:dyDescent="0.25">
      <c r="A84" s="357" t="s">
        <v>436</v>
      </c>
      <c r="B84" s="320" t="s">
        <v>402</v>
      </c>
      <c r="C84" s="273">
        <v>0</v>
      </c>
      <c r="D84" s="273">
        <v>8232296.5800000001</v>
      </c>
      <c r="E84" s="273">
        <f t="shared" si="68"/>
        <v>8232296.5800000001</v>
      </c>
      <c r="F84" s="274">
        <v>-4632580</v>
      </c>
      <c r="G84" s="274">
        <f t="shared" ref="G84:G85" si="78">E84+F84</f>
        <v>3599716.58</v>
      </c>
      <c r="H84" s="270"/>
      <c r="I84" s="274">
        <f t="shared" ref="I84:I85" si="79">G84+H84</f>
        <v>3599716.58</v>
      </c>
      <c r="J84" s="274">
        <v>17725816.989999998</v>
      </c>
      <c r="K84" s="274">
        <v>-28258.84</v>
      </c>
      <c r="L84" s="274">
        <f t="shared" si="71"/>
        <v>17697558.149999999</v>
      </c>
      <c r="M84" s="274"/>
      <c r="N84" s="274">
        <f t="shared" si="76"/>
        <v>17697558.149999999</v>
      </c>
      <c r="O84" s="274">
        <v>17725816.989999998</v>
      </c>
      <c r="P84" s="274">
        <v>-61192.36</v>
      </c>
      <c r="Q84" s="274">
        <f t="shared" si="73"/>
        <v>17664624.629999999</v>
      </c>
      <c r="R84" s="274"/>
      <c r="S84" s="274">
        <f t="shared" si="77"/>
        <v>17664624.629999999</v>
      </c>
      <c r="T84" s="262"/>
    </row>
    <row r="85" spans="1:21" ht="48.75" customHeight="1" x14ac:dyDescent="0.25">
      <c r="A85" s="357" t="s">
        <v>472</v>
      </c>
      <c r="B85" s="320" t="s">
        <v>473</v>
      </c>
      <c r="C85" s="273"/>
      <c r="D85" s="273"/>
      <c r="E85" s="273"/>
      <c r="F85" s="274">
        <v>4632580</v>
      </c>
      <c r="G85" s="274">
        <f t="shared" si="78"/>
        <v>4632580</v>
      </c>
      <c r="H85" s="270">
        <v>4632580</v>
      </c>
      <c r="I85" s="274">
        <f t="shared" si="79"/>
        <v>9265160</v>
      </c>
      <c r="J85" s="274"/>
      <c r="K85" s="274"/>
      <c r="L85" s="274"/>
      <c r="M85" s="274"/>
      <c r="N85" s="274"/>
      <c r="O85" s="274"/>
      <c r="P85" s="274"/>
      <c r="Q85" s="274"/>
      <c r="R85" s="274"/>
      <c r="S85" s="274"/>
      <c r="T85" s="262"/>
    </row>
    <row r="86" spans="1:21" s="292" customFormat="1" x14ac:dyDescent="0.25">
      <c r="A86" s="359" t="s">
        <v>54</v>
      </c>
      <c r="B86" s="319" t="s">
        <v>130</v>
      </c>
      <c r="C86" s="269">
        <f>SUM(C87:C93)</f>
        <v>74696722.209999993</v>
      </c>
      <c r="D86" s="269">
        <f>SUM(D87:D93)</f>
        <v>36989079.350000001</v>
      </c>
      <c r="E86" s="269">
        <f>SUM(E87:E98)</f>
        <v>111685801.56</v>
      </c>
      <c r="F86" s="269">
        <f t="shared" ref="F86:G86" si="80">SUM(F87:F98)</f>
        <v>31660086.689999998</v>
      </c>
      <c r="G86" s="269">
        <f t="shared" si="80"/>
        <v>143345888.25</v>
      </c>
      <c r="H86" s="270">
        <f t="shared" ref="H86:I86" si="81">SUM(H87:H98)</f>
        <v>0</v>
      </c>
      <c r="I86" s="270">
        <f t="shared" si="81"/>
        <v>143345888.25</v>
      </c>
      <c r="J86" s="269">
        <f t="shared" ref="J86:Q86" si="82">SUM(J87:J93)</f>
        <v>1555240.61</v>
      </c>
      <c r="K86" s="269">
        <f t="shared" si="82"/>
        <v>0</v>
      </c>
      <c r="L86" s="269">
        <f t="shared" si="82"/>
        <v>1555240.61</v>
      </c>
      <c r="M86" s="270">
        <f t="shared" ref="M86:N86" si="83">SUM(M87:M93)</f>
        <v>0</v>
      </c>
      <c r="N86" s="270">
        <f t="shared" si="83"/>
        <v>1555240.61</v>
      </c>
      <c r="O86" s="269">
        <f t="shared" si="82"/>
        <v>714570.01</v>
      </c>
      <c r="P86" s="269">
        <f t="shared" si="82"/>
        <v>0</v>
      </c>
      <c r="Q86" s="269">
        <f t="shared" si="82"/>
        <v>714570.01</v>
      </c>
      <c r="R86" s="270">
        <f t="shared" ref="R86:S86" si="84">SUM(R87:R93)</f>
        <v>0</v>
      </c>
      <c r="S86" s="270">
        <f t="shared" si="84"/>
        <v>714570.01</v>
      </c>
      <c r="T86" s="261"/>
      <c r="U86" s="291"/>
    </row>
    <row r="87" spans="1:21" ht="66" x14ac:dyDescent="0.25">
      <c r="A87" s="357" t="s">
        <v>418</v>
      </c>
      <c r="B87" s="320" t="s">
        <v>406</v>
      </c>
      <c r="C87" s="273">
        <v>21481.599999999999</v>
      </c>
      <c r="D87" s="273"/>
      <c r="E87" s="273">
        <f>C87+D87</f>
        <v>21481.599999999999</v>
      </c>
      <c r="F87" s="274"/>
      <c r="G87" s="274">
        <f>E87+F87</f>
        <v>21481.599999999999</v>
      </c>
      <c r="H87" s="274"/>
      <c r="I87" s="274">
        <f>G87+H87</f>
        <v>21481.599999999999</v>
      </c>
      <c r="J87" s="274">
        <v>0</v>
      </c>
      <c r="K87" s="274"/>
      <c r="L87" s="274">
        <f>J87+K87</f>
        <v>0</v>
      </c>
      <c r="M87" s="274"/>
      <c r="N87" s="274">
        <f>L87+M87</f>
        <v>0</v>
      </c>
      <c r="O87" s="274">
        <v>0</v>
      </c>
      <c r="P87" s="274"/>
      <c r="Q87" s="274">
        <f>O87+P87</f>
        <v>0</v>
      </c>
      <c r="R87" s="274"/>
      <c r="S87" s="274">
        <f>Q87+R87</f>
        <v>0</v>
      </c>
      <c r="T87" s="262"/>
    </row>
    <row r="88" spans="1:21" ht="26.4" x14ac:dyDescent="0.25">
      <c r="A88" s="357" t="s">
        <v>414</v>
      </c>
      <c r="B88" s="320" t="s">
        <v>406</v>
      </c>
      <c r="C88" s="273">
        <v>1555240.61</v>
      </c>
      <c r="D88" s="273">
        <v>218574.36</v>
      </c>
      <c r="E88" s="273">
        <f t="shared" ref="E88:E93" si="85">C88+D88</f>
        <v>1773814.9700000002</v>
      </c>
      <c r="F88" s="274"/>
      <c r="G88" s="274">
        <f t="shared" ref="G88:G98" si="86">E88+F88</f>
        <v>1773814.9700000002</v>
      </c>
      <c r="H88" s="274"/>
      <c r="I88" s="274">
        <f t="shared" ref="I88:I98" si="87">G88+H88</f>
        <v>1773814.9700000002</v>
      </c>
      <c r="J88" s="274">
        <v>1555240.61</v>
      </c>
      <c r="K88" s="274"/>
      <c r="L88" s="274">
        <f t="shared" ref="L88:L90" si="88">J88+K88</f>
        <v>1555240.61</v>
      </c>
      <c r="M88" s="274"/>
      <c r="N88" s="274">
        <f t="shared" ref="N88:N90" si="89">L88+M88</f>
        <v>1555240.61</v>
      </c>
      <c r="O88" s="274">
        <v>714570.01</v>
      </c>
      <c r="P88" s="274"/>
      <c r="Q88" s="274">
        <f t="shared" ref="Q88:Q99" si="90">O88+P88</f>
        <v>714570.01</v>
      </c>
      <c r="R88" s="274"/>
      <c r="S88" s="274">
        <f t="shared" ref="S88:S90" si="91">Q88+R88</f>
        <v>714570.01</v>
      </c>
      <c r="T88" s="262"/>
    </row>
    <row r="89" spans="1:21" ht="26.4" x14ac:dyDescent="0.25">
      <c r="A89" s="357" t="s">
        <v>438</v>
      </c>
      <c r="B89" s="320" t="s">
        <v>406</v>
      </c>
      <c r="C89" s="273">
        <v>73120000</v>
      </c>
      <c r="D89" s="273"/>
      <c r="E89" s="273">
        <f t="shared" si="85"/>
        <v>73120000</v>
      </c>
      <c r="F89" s="274"/>
      <c r="G89" s="274">
        <f t="shared" si="86"/>
        <v>73120000</v>
      </c>
      <c r="H89" s="274"/>
      <c r="I89" s="274">
        <f t="shared" si="87"/>
        <v>73120000</v>
      </c>
      <c r="J89" s="274">
        <v>0</v>
      </c>
      <c r="K89" s="274"/>
      <c r="L89" s="274">
        <f t="shared" si="88"/>
        <v>0</v>
      </c>
      <c r="M89" s="274"/>
      <c r="N89" s="274">
        <f t="shared" si="89"/>
        <v>0</v>
      </c>
      <c r="O89" s="274">
        <v>0</v>
      </c>
      <c r="P89" s="274"/>
      <c r="Q89" s="274">
        <f t="shared" si="90"/>
        <v>0</v>
      </c>
      <c r="R89" s="274"/>
      <c r="S89" s="274">
        <f t="shared" si="91"/>
        <v>0</v>
      </c>
      <c r="T89" s="262"/>
    </row>
    <row r="90" spans="1:21" ht="26.4" x14ac:dyDescent="0.25">
      <c r="A90" s="357" t="s">
        <v>451</v>
      </c>
      <c r="B90" s="320" t="s">
        <v>406</v>
      </c>
      <c r="C90" s="273"/>
      <c r="D90" s="273">
        <v>16390116.210000001</v>
      </c>
      <c r="E90" s="273">
        <f t="shared" si="85"/>
        <v>16390116.210000001</v>
      </c>
      <c r="F90" s="274"/>
      <c r="G90" s="274">
        <f t="shared" si="86"/>
        <v>16390116.210000001</v>
      </c>
      <c r="H90" s="274"/>
      <c r="I90" s="274">
        <f t="shared" si="87"/>
        <v>16390116.210000001</v>
      </c>
      <c r="J90" s="274"/>
      <c r="K90" s="274"/>
      <c r="L90" s="274">
        <f t="shared" si="88"/>
        <v>0</v>
      </c>
      <c r="M90" s="274"/>
      <c r="N90" s="274">
        <f t="shared" si="89"/>
        <v>0</v>
      </c>
      <c r="O90" s="274"/>
      <c r="P90" s="274"/>
      <c r="Q90" s="274">
        <f t="shared" si="90"/>
        <v>0</v>
      </c>
      <c r="R90" s="274"/>
      <c r="S90" s="274">
        <f t="shared" si="91"/>
        <v>0</v>
      </c>
      <c r="T90" s="262"/>
    </row>
    <row r="91" spans="1:21" ht="28.2" customHeight="1" x14ac:dyDescent="0.25">
      <c r="A91" s="357" t="s">
        <v>461</v>
      </c>
      <c r="B91" s="320" t="s">
        <v>406</v>
      </c>
      <c r="C91" s="273"/>
      <c r="D91" s="273"/>
      <c r="E91" s="273"/>
      <c r="F91" s="332">
        <v>1106622.68</v>
      </c>
      <c r="G91" s="274">
        <f t="shared" si="86"/>
        <v>1106622.68</v>
      </c>
      <c r="H91" s="332"/>
      <c r="I91" s="274">
        <f t="shared" si="87"/>
        <v>1106622.68</v>
      </c>
      <c r="J91" s="274"/>
      <c r="K91" s="274"/>
      <c r="L91" s="274"/>
      <c r="M91" s="274"/>
      <c r="N91" s="274"/>
      <c r="O91" s="274"/>
      <c r="P91" s="274"/>
      <c r="Q91" s="274"/>
      <c r="R91" s="274"/>
      <c r="S91" s="274"/>
      <c r="T91" s="262"/>
    </row>
    <row r="92" spans="1:21" ht="26.4" x14ac:dyDescent="0.25">
      <c r="A92" s="357" t="s">
        <v>452</v>
      </c>
      <c r="B92" s="320" t="s">
        <v>406</v>
      </c>
      <c r="C92" s="273"/>
      <c r="D92" s="273">
        <v>19792777.780000001</v>
      </c>
      <c r="E92" s="273">
        <f t="shared" ref="E92" si="92">C92+D92</f>
        <v>19792777.780000001</v>
      </c>
      <c r="F92" s="332">
        <v>11094333.33</v>
      </c>
      <c r="G92" s="274">
        <f t="shared" si="86"/>
        <v>30887111.109999999</v>
      </c>
      <c r="H92" s="332"/>
      <c r="I92" s="274">
        <f t="shared" si="87"/>
        <v>30887111.109999999</v>
      </c>
      <c r="J92" s="274"/>
      <c r="K92" s="274"/>
      <c r="L92" s="274"/>
      <c r="M92" s="274"/>
      <c r="N92" s="274"/>
      <c r="O92" s="274"/>
      <c r="P92" s="274"/>
      <c r="Q92" s="274"/>
      <c r="R92" s="274"/>
      <c r="S92" s="274"/>
      <c r="T92" s="262"/>
    </row>
    <row r="93" spans="1:21" ht="27.6" customHeight="1" x14ac:dyDescent="0.25">
      <c r="A93" s="357" t="s">
        <v>450</v>
      </c>
      <c r="B93" s="320" t="s">
        <v>406</v>
      </c>
      <c r="C93" s="273"/>
      <c r="D93" s="273">
        <v>587611</v>
      </c>
      <c r="E93" s="273">
        <f t="shared" si="85"/>
        <v>587611</v>
      </c>
      <c r="F93" s="274"/>
      <c r="G93" s="274">
        <f t="shared" si="86"/>
        <v>587611</v>
      </c>
      <c r="H93" s="274"/>
      <c r="I93" s="274">
        <f t="shared" si="87"/>
        <v>587611</v>
      </c>
      <c r="J93" s="274"/>
      <c r="K93" s="274"/>
      <c r="L93" s="274"/>
      <c r="M93" s="274"/>
      <c r="N93" s="274"/>
      <c r="O93" s="274"/>
      <c r="P93" s="274"/>
      <c r="Q93" s="274"/>
      <c r="R93" s="274"/>
      <c r="S93" s="274"/>
      <c r="T93" s="262"/>
    </row>
    <row r="94" spans="1:21" ht="26.4" x14ac:dyDescent="0.25">
      <c r="A94" s="357" t="s">
        <v>462</v>
      </c>
      <c r="B94" s="320" t="s">
        <v>406</v>
      </c>
      <c r="C94" s="273"/>
      <c r="D94" s="273"/>
      <c r="E94" s="273"/>
      <c r="F94" s="332">
        <v>700000</v>
      </c>
      <c r="G94" s="274">
        <f t="shared" si="86"/>
        <v>700000</v>
      </c>
      <c r="H94" s="332"/>
      <c r="I94" s="274">
        <f t="shared" si="87"/>
        <v>700000</v>
      </c>
      <c r="J94" s="274"/>
      <c r="K94" s="274"/>
      <c r="L94" s="274"/>
      <c r="M94" s="274"/>
      <c r="N94" s="274"/>
      <c r="O94" s="274"/>
      <c r="P94" s="274"/>
      <c r="Q94" s="274"/>
      <c r="R94" s="274"/>
      <c r="S94" s="274"/>
      <c r="T94" s="262"/>
    </row>
    <row r="95" spans="1:21" ht="54" customHeight="1" x14ac:dyDescent="0.25">
      <c r="A95" s="357" t="s">
        <v>476</v>
      </c>
      <c r="B95" s="320" t="s">
        <v>406</v>
      </c>
      <c r="C95" s="273"/>
      <c r="D95" s="273"/>
      <c r="E95" s="273"/>
      <c r="F95" s="332">
        <v>6000000</v>
      </c>
      <c r="G95" s="274">
        <f t="shared" si="86"/>
        <v>6000000</v>
      </c>
      <c r="H95" s="332"/>
      <c r="I95" s="274">
        <f t="shared" si="87"/>
        <v>6000000</v>
      </c>
      <c r="J95" s="274"/>
      <c r="K95" s="274"/>
      <c r="L95" s="274"/>
      <c r="M95" s="274"/>
      <c r="N95" s="274"/>
      <c r="O95" s="274"/>
      <c r="P95" s="274"/>
      <c r="Q95" s="274"/>
      <c r="R95" s="274"/>
      <c r="S95" s="274"/>
      <c r="T95" s="262"/>
    </row>
    <row r="96" spans="1:21" ht="19.8" customHeight="1" x14ac:dyDescent="0.25">
      <c r="A96" s="357" t="s">
        <v>475</v>
      </c>
      <c r="B96" s="320" t="s">
        <v>406</v>
      </c>
      <c r="C96" s="273"/>
      <c r="D96" s="273"/>
      <c r="E96" s="273"/>
      <c r="F96" s="332">
        <v>3437500</v>
      </c>
      <c r="G96" s="274">
        <f t="shared" si="86"/>
        <v>3437500</v>
      </c>
      <c r="H96" s="332"/>
      <c r="I96" s="274">
        <f t="shared" si="87"/>
        <v>3437500</v>
      </c>
      <c r="J96" s="274"/>
      <c r="K96" s="274"/>
      <c r="L96" s="274"/>
      <c r="M96" s="274"/>
      <c r="N96" s="274"/>
      <c r="O96" s="274"/>
      <c r="P96" s="274"/>
      <c r="Q96" s="274"/>
      <c r="R96" s="274"/>
      <c r="S96" s="274"/>
      <c r="T96" s="262"/>
    </row>
    <row r="97" spans="1:25" ht="28.8" customHeight="1" x14ac:dyDescent="0.25">
      <c r="A97" s="357" t="s">
        <v>481</v>
      </c>
      <c r="B97" s="320" t="s">
        <v>406</v>
      </c>
      <c r="C97" s="273"/>
      <c r="D97" s="273"/>
      <c r="E97" s="273"/>
      <c r="F97" s="332">
        <v>6000000</v>
      </c>
      <c r="G97" s="274">
        <f t="shared" si="86"/>
        <v>6000000</v>
      </c>
      <c r="H97" s="332"/>
      <c r="I97" s="274">
        <f t="shared" si="87"/>
        <v>6000000</v>
      </c>
      <c r="J97" s="274"/>
      <c r="K97" s="274"/>
      <c r="L97" s="274"/>
      <c r="M97" s="274"/>
      <c r="N97" s="274"/>
      <c r="O97" s="274"/>
      <c r="P97" s="274"/>
      <c r="Q97" s="274"/>
      <c r="R97" s="274"/>
      <c r="S97" s="274"/>
      <c r="T97" s="262"/>
    </row>
    <row r="98" spans="1:25" ht="30.6" customHeight="1" x14ac:dyDescent="0.25">
      <c r="A98" s="357" t="s">
        <v>470</v>
      </c>
      <c r="B98" s="320" t="s">
        <v>471</v>
      </c>
      <c r="C98" s="273"/>
      <c r="D98" s="273"/>
      <c r="E98" s="273"/>
      <c r="F98" s="332">
        <v>3321630.68</v>
      </c>
      <c r="G98" s="274">
        <f t="shared" si="86"/>
        <v>3321630.68</v>
      </c>
      <c r="H98" s="332"/>
      <c r="I98" s="274">
        <f t="shared" si="87"/>
        <v>3321630.68</v>
      </c>
      <c r="J98" s="274"/>
      <c r="K98" s="274"/>
      <c r="L98" s="274"/>
      <c r="M98" s="274"/>
      <c r="N98" s="274"/>
      <c r="O98" s="274"/>
      <c r="P98" s="274"/>
      <c r="Q98" s="274"/>
      <c r="R98" s="274"/>
      <c r="S98" s="274"/>
      <c r="T98" s="262"/>
    </row>
    <row r="99" spans="1:25" s="292" customFormat="1" x14ac:dyDescent="0.25">
      <c r="A99" s="359" t="s">
        <v>256</v>
      </c>
      <c r="B99" s="319" t="s">
        <v>257</v>
      </c>
      <c r="C99" s="269">
        <v>9079841.6099999994</v>
      </c>
      <c r="D99" s="269"/>
      <c r="E99" s="269">
        <f>E100</f>
        <v>9079841.6099999994</v>
      </c>
      <c r="F99" s="270"/>
      <c r="G99" s="270">
        <f>G100</f>
        <v>9079841.6099999994</v>
      </c>
      <c r="H99" s="270"/>
      <c r="I99" s="270">
        <f>I100</f>
        <v>9448976.6099999994</v>
      </c>
      <c r="J99" s="270">
        <v>0</v>
      </c>
      <c r="K99" s="270">
        <v>0</v>
      </c>
      <c r="L99" s="270">
        <v>0</v>
      </c>
      <c r="M99" s="270">
        <v>0</v>
      </c>
      <c r="N99" s="270">
        <v>0</v>
      </c>
      <c r="O99" s="270">
        <v>0</v>
      </c>
      <c r="P99" s="270">
        <v>0</v>
      </c>
      <c r="Q99" s="274">
        <f t="shared" si="90"/>
        <v>0</v>
      </c>
      <c r="R99" s="270">
        <v>0</v>
      </c>
      <c r="S99" s="274">
        <f t="shared" ref="S99" si="93">Q99+R99</f>
        <v>0</v>
      </c>
      <c r="T99" s="261"/>
      <c r="U99" s="291"/>
    </row>
    <row r="100" spans="1:25" x14ac:dyDescent="0.25">
      <c r="A100" s="357" t="s">
        <v>442</v>
      </c>
      <c r="B100" s="320" t="s">
        <v>443</v>
      </c>
      <c r="C100" s="273">
        <v>9079841.6099999994</v>
      </c>
      <c r="D100" s="273"/>
      <c r="E100" s="273">
        <f>C100</f>
        <v>9079841.6099999994</v>
      </c>
      <c r="F100" s="274"/>
      <c r="G100" s="274">
        <f>E100</f>
        <v>9079841.6099999994</v>
      </c>
      <c r="H100" s="274">
        <v>369135</v>
      </c>
      <c r="I100" s="274">
        <f>G100+H100</f>
        <v>9448976.6099999994</v>
      </c>
      <c r="J100" s="273">
        <f>J99</f>
        <v>0</v>
      </c>
      <c r="K100" s="273"/>
      <c r="L100" s="273">
        <f>J100</f>
        <v>0</v>
      </c>
      <c r="M100" s="274"/>
      <c r="N100" s="274">
        <f>L100</f>
        <v>0</v>
      </c>
      <c r="O100" s="273">
        <v>0</v>
      </c>
      <c r="P100" s="273"/>
      <c r="Q100" s="273">
        <v>0</v>
      </c>
      <c r="R100" s="274"/>
      <c r="S100" s="274">
        <v>0</v>
      </c>
      <c r="T100" s="258"/>
    </row>
    <row r="101" spans="1:25" x14ac:dyDescent="0.25">
      <c r="A101" s="357"/>
      <c r="B101" s="320"/>
      <c r="C101" s="287"/>
      <c r="D101" s="287"/>
      <c r="E101" s="287"/>
      <c r="F101" s="288"/>
      <c r="G101" s="288"/>
      <c r="H101" s="288"/>
      <c r="I101" s="288"/>
      <c r="J101" s="288"/>
      <c r="K101" s="288"/>
      <c r="L101" s="288"/>
      <c r="M101" s="288"/>
      <c r="N101" s="288"/>
      <c r="O101" s="288"/>
      <c r="P101" s="288"/>
      <c r="Q101" s="288"/>
      <c r="R101" s="288"/>
      <c r="S101" s="288"/>
      <c r="T101" s="266"/>
    </row>
    <row r="102" spans="1:25" x14ac:dyDescent="0.25">
      <c r="A102" s="355" t="s">
        <v>66</v>
      </c>
      <c r="B102" s="319"/>
      <c r="C102" s="230">
        <f>C8+C36</f>
        <v>1837401509.8700001</v>
      </c>
      <c r="D102" s="230">
        <f t="shared" ref="D102:Q102" si="94">D8+D36</f>
        <v>50079151.469999999</v>
      </c>
      <c r="E102" s="230">
        <f t="shared" si="94"/>
        <v>1887480661.3399999</v>
      </c>
      <c r="F102" s="296">
        <f t="shared" ref="F102:G102" si="95">F8+F36</f>
        <v>48661314.099999994</v>
      </c>
      <c r="G102" s="296">
        <f t="shared" si="95"/>
        <v>1936141975.4399998</v>
      </c>
      <c r="H102" s="296">
        <f t="shared" ref="H102:I102" si="96">H8+H36</f>
        <v>34588350.399999999</v>
      </c>
      <c r="I102" s="296">
        <f t="shared" si="96"/>
        <v>1971099460.8399999</v>
      </c>
      <c r="J102" s="230">
        <f t="shared" si="94"/>
        <v>1718104504.5599999</v>
      </c>
      <c r="K102" s="230">
        <f t="shared" si="94"/>
        <v>12606396.420000002</v>
      </c>
      <c r="L102" s="230">
        <f t="shared" si="94"/>
        <v>1730710900.9799998</v>
      </c>
      <c r="M102" s="296">
        <f t="shared" ref="M102:N102" si="97">M8+M36</f>
        <v>3822000</v>
      </c>
      <c r="N102" s="296">
        <f t="shared" si="97"/>
        <v>1734532900.9799998</v>
      </c>
      <c r="O102" s="230">
        <f t="shared" si="94"/>
        <v>1754895041.3999999</v>
      </c>
      <c r="P102" s="230">
        <f t="shared" si="94"/>
        <v>-4297177.2600000016</v>
      </c>
      <c r="Q102" s="230">
        <f t="shared" si="94"/>
        <v>1750597864.1399999</v>
      </c>
      <c r="R102" s="296">
        <f t="shared" ref="R102:S102" si="98">R8+R36</f>
        <v>-19660112.960000001</v>
      </c>
      <c r="S102" s="296">
        <f t="shared" si="98"/>
        <v>1730937751.1800001</v>
      </c>
      <c r="T102" s="267"/>
      <c r="W102" s="255"/>
      <c r="X102" s="255"/>
      <c r="Y102" s="255"/>
    </row>
    <row r="103" spans="1:25" s="307" customFormat="1" x14ac:dyDescent="0.25">
      <c r="A103" s="360"/>
      <c r="B103" s="323"/>
      <c r="F103" s="298"/>
      <c r="G103" s="298"/>
      <c r="H103" s="298"/>
      <c r="I103" s="298"/>
      <c r="M103" s="298"/>
      <c r="N103" s="298"/>
      <c r="R103" s="298"/>
      <c r="S103" s="298"/>
      <c r="U103" s="227"/>
    </row>
    <row r="104" spans="1:25" s="298" customFormat="1" x14ac:dyDescent="0.25">
      <c r="A104" s="360"/>
      <c r="B104" s="324"/>
      <c r="C104" s="297"/>
      <c r="D104" s="297"/>
      <c r="E104" s="297">
        <f>C102+D102</f>
        <v>1887480661.3400002</v>
      </c>
      <c r="F104" s="297"/>
      <c r="G104" s="297">
        <f>E102+F102</f>
        <v>1936141975.4399998</v>
      </c>
      <c r="H104" s="297"/>
      <c r="I104" s="297">
        <f>G102+H102</f>
        <v>1970730325.8399999</v>
      </c>
      <c r="J104" s="297"/>
      <c r="K104" s="297"/>
      <c r="L104" s="297">
        <f>J102+K102</f>
        <v>1730710900.98</v>
      </c>
      <c r="M104" s="297"/>
      <c r="N104" s="297">
        <f>L102+M102</f>
        <v>1734532900.9799998</v>
      </c>
      <c r="O104" s="297"/>
      <c r="P104" s="297"/>
      <c r="Q104" s="297">
        <f>O102+P102</f>
        <v>1750597864.1399999</v>
      </c>
      <c r="R104" s="297"/>
      <c r="S104" s="297">
        <f>Q102+R102</f>
        <v>1730937751.1799998</v>
      </c>
      <c r="T104" s="297"/>
      <c r="U104" s="300"/>
      <c r="X104" s="297"/>
      <c r="Y104" s="297"/>
    </row>
    <row r="105" spans="1:25" s="298" customFormat="1" x14ac:dyDescent="0.25">
      <c r="A105" s="360"/>
      <c r="B105" s="324"/>
      <c r="U105" s="300"/>
    </row>
    <row r="106" spans="1:25" s="307" customFormat="1" x14ac:dyDescent="0.25">
      <c r="A106" s="360"/>
      <c r="B106" s="323"/>
      <c r="F106" s="298"/>
      <c r="G106" s="298"/>
      <c r="H106" s="298"/>
      <c r="I106" s="298"/>
      <c r="M106" s="298"/>
      <c r="N106" s="298"/>
      <c r="R106" s="298"/>
      <c r="S106" s="298"/>
      <c r="U106" s="227"/>
    </row>
  </sheetData>
  <mergeCells count="7">
    <mergeCell ref="A1:O1"/>
    <mergeCell ref="A5:A6"/>
    <mergeCell ref="B5:B6"/>
    <mergeCell ref="C6:I6"/>
    <mergeCell ref="O6:S6"/>
    <mergeCell ref="C5:S5"/>
    <mergeCell ref="J6:N6"/>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2"/>
  <sheetViews>
    <sheetView zoomScaleSheetLayoutView="100" workbookViewId="0">
      <pane xSplit="1" ySplit="15" topLeftCell="B106" activePane="bottomRight" state="frozen"/>
      <selection pane="topRight" activeCell="B1" sqref="B1"/>
      <selection pane="bottomLeft" activeCell="A14" sqref="A14"/>
      <selection pane="bottomRight" activeCell="N14" sqref="N14"/>
    </sheetView>
  </sheetViews>
  <sheetFormatPr defaultColWidth="9.109375" defaultRowHeight="13.2" x14ac:dyDescent="0.25"/>
  <cols>
    <col min="1" max="1" width="56" style="183" customWidth="1"/>
    <col min="2" max="2" width="22.109375" style="184" customWidth="1"/>
    <col min="3" max="4" width="14.33203125" style="183" hidden="1" customWidth="1"/>
    <col min="5" max="5" width="14.6640625" style="183" hidden="1" customWidth="1"/>
    <col min="6" max="6" width="14.33203125" style="305" hidden="1" customWidth="1"/>
    <col min="7" max="7" width="14.6640625" style="305" hidden="1" customWidth="1"/>
    <col min="8" max="8" width="14.33203125" style="305" hidden="1" customWidth="1"/>
    <col min="9" max="9" width="14.6640625" style="305" customWidth="1"/>
    <col min="10" max="12" width="14.5546875" style="183" hidden="1" customWidth="1"/>
    <col min="13" max="13" width="14.5546875" style="305" hidden="1" customWidth="1"/>
    <col min="14" max="14" width="14.5546875" style="305" customWidth="1"/>
    <col min="15" max="15" width="14.88671875" style="183" hidden="1" customWidth="1"/>
    <col min="16" max="16" width="14.5546875" style="183" hidden="1" customWidth="1"/>
    <col min="17" max="17" width="14.88671875" style="183" hidden="1" customWidth="1"/>
    <col min="18" max="18" width="14.5546875" style="305" hidden="1" customWidth="1"/>
    <col min="19" max="19" width="14.88671875" style="305" customWidth="1"/>
    <col min="20" max="20" width="14.88671875" style="183" customWidth="1"/>
    <col min="21" max="21" width="13.33203125" style="186" customWidth="1"/>
    <col min="22" max="22" width="14.5546875" style="183" customWidth="1"/>
    <col min="23" max="23" width="17.5546875" style="183" customWidth="1"/>
    <col min="24" max="24" width="16.33203125" style="183" customWidth="1"/>
    <col min="25" max="25" width="17.33203125" style="183" customWidth="1"/>
    <col min="26" max="16384" width="9.109375" style="183"/>
  </cols>
  <sheetData>
    <row r="1" spans="1:21" ht="14.4" customHeight="1" x14ac:dyDescent="0.25">
      <c r="D1" s="375" t="s">
        <v>409</v>
      </c>
      <c r="E1" s="375"/>
      <c r="F1" s="375"/>
      <c r="G1" s="375"/>
      <c r="H1" s="375"/>
      <c r="I1" s="375"/>
      <c r="J1" s="396"/>
      <c r="K1" s="396"/>
      <c r="L1" s="396"/>
      <c r="M1" s="396"/>
      <c r="N1" s="396"/>
      <c r="O1" s="396"/>
      <c r="P1" s="396"/>
      <c r="Q1" s="396"/>
      <c r="R1" s="351"/>
      <c r="S1" s="351"/>
      <c r="U1" s="183"/>
    </row>
    <row r="2" spans="1:21" ht="39" customHeight="1" x14ac:dyDescent="0.25">
      <c r="C2" s="397" t="s">
        <v>493</v>
      </c>
      <c r="D2" s="397"/>
      <c r="E2" s="397"/>
      <c r="F2" s="397"/>
      <c r="G2" s="397"/>
      <c r="H2" s="397"/>
      <c r="I2" s="397"/>
      <c r="J2" s="398"/>
      <c r="K2" s="398"/>
      <c r="L2" s="398"/>
      <c r="M2" s="398"/>
      <c r="N2" s="398"/>
      <c r="O2" s="398"/>
      <c r="P2" s="398"/>
      <c r="Q2" s="398"/>
      <c r="R2" s="350"/>
      <c r="S2" s="350"/>
      <c r="U2" s="183"/>
    </row>
    <row r="3" spans="1:21" ht="12" customHeight="1" x14ac:dyDescent="0.25">
      <c r="C3" s="341"/>
      <c r="D3" s="341"/>
      <c r="E3" s="341"/>
      <c r="F3" s="341"/>
      <c r="G3" s="341"/>
      <c r="H3" s="345"/>
      <c r="I3" s="345"/>
      <c r="J3" s="342"/>
      <c r="K3" s="342"/>
      <c r="L3" s="342"/>
      <c r="M3" s="350"/>
      <c r="N3" s="350"/>
      <c r="O3" s="342"/>
      <c r="P3" s="342"/>
      <c r="Q3" s="342"/>
      <c r="R3" s="350"/>
      <c r="S3" s="350"/>
      <c r="U3" s="183"/>
    </row>
    <row r="4" spans="1:21" ht="14.4" customHeight="1" x14ac:dyDescent="0.25">
      <c r="D4" s="375" t="s">
        <v>409</v>
      </c>
      <c r="E4" s="375"/>
      <c r="F4" s="375"/>
      <c r="G4" s="375"/>
      <c r="H4" s="375"/>
      <c r="I4" s="375"/>
      <c r="J4" s="396"/>
      <c r="K4" s="396"/>
      <c r="L4" s="396"/>
      <c r="M4" s="396"/>
      <c r="N4" s="396"/>
      <c r="O4" s="396"/>
      <c r="P4" s="396"/>
      <c r="Q4" s="396"/>
      <c r="R4" s="351"/>
      <c r="S4" s="351"/>
      <c r="U4" s="183"/>
    </row>
    <row r="5" spans="1:21" ht="40.200000000000003" customHeight="1" x14ac:dyDescent="0.25">
      <c r="C5" s="397" t="s">
        <v>464</v>
      </c>
      <c r="D5" s="397"/>
      <c r="E5" s="397"/>
      <c r="F5" s="397"/>
      <c r="G5" s="397"/>
      <c r="H5" s="397"/>
      <c r="I5" s="397"/>
      <c r="J5" s="398"/>
      <c r="K5" s="398"/>
      <c r="L5" s="398"/>
      <c r="M5" s="398"/>
      <c r="N5" s="398"/>
      <c r="O5" s="398"/>
      <c r="P5" s="398"/>
      <c r="Q5" s="398"/>
      <c r="R5" s="350"/>
      <c r="S5" s="350"/>
      <c r="U5" s="183"/>
    </row>
    <row r="6" spans="1:21" s="226" customFormat="1" ht="15" customHeight="1" x14ac:dyDescent="0.2">
      <c r="A6" s="233"/>
      <c r="B6" s="234"/>
      <c r="C6" s="235"/>
      <c r="D6" s="235"/>
      <c r="E6" s="235"/>
      <c r="F6" s="328"/>
      <c r="G6" s="328"/>
      <c r="H6" s="328"/>
      <c r="I6" s="328"/>
      <c r="J6" s="235"/>
      <c r="K6" s="235"/>
      <c r="L6" s="235"/>
      <c r="M6" s="328"/>
      <c r="N6" s="328"/>
      <c r="O6" s="235"/>
      <c r="P6" s="235"/>
      <c r="Q6" s="235"/>
      <c r="R6" s="328"/>
      <c r="S6" s="328"/>
      <c r="T6" s="235"/>
      <c r="U6" s="227"/>
    </row>
    <row r="7" spans="1:21" ht="14.4" customHeight="1" x14ac:dyDescent="0.25">
      <c r="D7" s="375" t="s">
        <v>409</v>
      </c>
      <c r="E7" s="375"/>
      <c r="F7" s="375"/>
      <c r="G7" s="375"/>
      <c r="H7" s="375"/>
      <c r="I7" s="375"/>
      <c r="J7" s="396"/>
      <c r="K7" s="396"/>
      <c r="L7" s="396"/>
      <c r="M7" s="396"/>
      <c r="N7" s="396"/>
      <c r="O7" s="396"/>
      <c r="P7" s="396"/>
      <c r="Q7" s="396"/>
      <c r="R7" s="351"/>
      <c r="S7" s="351"/>
      <c r="U7" s="183"/>
    </row>
    <row r="8" spans="1:21" ht="41.4" customHeight="1" x14ac:dyDescent="0.25">
      <c r="C8" s="397" t="s">
        <v>455</v>
      </c>
      <c r="D8" s="397"/>
      <c r="E8" s="397"/>
      <c r="F8" s="397"/>
      <c r="G8" s="397"/>
      <c r="H8" s="397"/>
      <c r="I8" s="397"/>
      <c r="J8" s="398"/>
      <c r="K8" s="398"/>
      <c r="L8" s="398"/>
      <c r="M8" s="398"/>
      <c r="N8" s="398"/>
      <c r="O8" s="398"/>
      <c r="P8" s="398"/>
      <c r="Q8" s="398"/>
      <c r="R8" s="350"/>
      <c r="S8" s="350"/>
      <c r="U8" s="183"/>
    </row>
    <row r="9" spans="1:21" s="226" customFormat="1" ht="34.799999999999997" customHeight="1" x14ac:dyDescent="0.25">
      <c r="A9" s="401" t="s">
        <v>439</v>
      </c>
      <c r="B9" s="401"/>
      <c r="C9" s="402"/>
      <c r="D9" s="402"/>
      <c r="E9" s="402"/>
      <c r="F9" s="402"/>
      <c r="G9" s="402"/>
      <c r="H9" s="402"/>
      <c r="I9" s="402"/>
      <c r="J9" s="402"/>
      <c r="K9" s="402"/>
      <c r="L9" s="402"/>
      <c r="M9" s="402"/>
      <c r="N9" s="402"/>
      <c r="O9" s="402"/>
      <c r="P9" s="403"/>
      <c r="Q9" s="403"/>
      <c r="R9" s="352"/>
      <c r="S9" s="352"/>
      <c r="T9" s="235"/>
      <c r="U9" s="227"/>
    </row>
    <row r="10" spans="1:21" s="226" customFormat="1" ht="16.95" customHeight="1" x14ac:dyDescent="0.2">
      <c r="A10" s="233"/>
      <c r="B10" s="234"/>
      <c r="C10" s="235"/>
      <c r="D10" s="235"/>
      <c r="E10" s="235"/>
      <c r="F10" s="328"/>
      <c r="G10" s="328"/>
      <c r="H10" s="328"/>
      <c r="I10" s="328"/>
      <c r="J10" s="235"/>
      <c r="K10" s="235"/>
      <c r="L10" s="235"/>
      <c r="M10" s="328"/>
      <c r="N10" s="328"/>
      <c r="O10" s="235"/>
      <c r="P10" s="235"/>
      <c r="Q10" s="235"/>
      <c r="R10" s="328"/>
      <c r="S10" s="328"/>
      <c r="T10" s="235"/>
      <c r="U10" s="227"/>
    </row>
    <row r="11" spans="1:21" ht="19.2" customHeight="1" x14ac:dyDescent="0.25">
      <c r="A11" s="378" t="s">
        <v>50</v>
      </c>
      <c r="B11" s="378" t="s">
        <v>51</v>
      </c>
      <c r="C11" s="391" t="s">
        <v>343</v>
      </c>
      <c r="D11" s="391"/>
      <c r="E11" s="391"/>
      <c r="F11" s="391"/>
      <c r="G11" s="391"/>
      <c r="H11" s="391"/>
      <c r="I11" s="391"/>
      <c r="J11" s="391"/>
      <c r="K11" s="391"/>
      <c r="L11" s="391"/>
      <c r="M11" s="391"/>
      <c r="N11" s="391"/>
      <c r="O11" s="391"/>
      <c r="P11" s="390"/>
      <c r="Q11" s="390"/>
      <c r="R11" s="390"/>
      <c r="S11" s="390"/>
      <c r="T11" s="259"/>
    </row>
    <row r="12" spans="1:21" ht="22.95" customHeight="1" x14ac:dyDescent="0.25">
      <c r="A12" s="379"/>
      <c r="B12" s="379"/>
      <c r="C12" s="399" t="s">
        <v>341</v>
      </c>
      <c r="D12" s="400"/>
      <c r="E12" s="400"/>
      <c r="F12" s="390"/>
      <c r="G12" s="390"/>
      <c r="H12" s="390"/>
      <c r="I12" s="390"/>
      <c r="J12" s="392" t="s">
        <v>342</v>
      </c>
      <c r="K12" s="393"/>
      <c r="L12" s="393"/>
      <c r="M12" s="394"/>
      <c r="N12" s="395"/>
      <c r="O12" s="388" t="s">
        <v>360</v>
      </c>
      <c r="P12" s="389"/>
      <c r="Q12" s="389"/>
      <c r="R12" s="390"/>
      <c r="S12" s="390"/>
      <c r="T12" s="259"/>
    </row>
    <row r="13" spans="1:21" ht="21.6" customHeight="1" x14ac:dyDescent="0.25">
      <c r="A13" s="187">
        <v>1</v>
      </c>
      <c r="B13" s="188">
        <v>2</v>
      </c>
      <c r="C13" s="239">
        <v>3</v>
      </c>
      <c r="D13" s="289" t="s">
        <v>412</v>
      </c>
      <c r="E13" s="239">
        <v>3</v>
      </c>
      <c r="F13" s="329" t="s">
        <v>469</v>
      </c>
      <c r="G13" s="330">
        <v>3</v>
      </c>
      <c r="H13" s="329" t="s">
        <v>487</v>
      </c>
      <c r="I13" s="330">
        <v>3</v>
      </c>
      <c r="J13" s="240">
        <v>4</v>
      </c>
      <c r="K13" s="289" t="s">
        <v>412</v>
      </c>
      <c r="L13" s="240">
        <v>4</v>
      </c>
      <c r="M13" s="329" t="s">
        <v>488</v>
      </c>
      <c r="N13" s="338">
        <v>4</v>
      </c>
      <c r="O13" s="241">
        <v>5</v>
      </c>
      <c r="P13" s="289" t="s">
        <v>412</v>
      </c>
      <c r="Q13" s="241">
        <v>5</v>
      </c>
      <c r="R13" s="329" t="s">
        <v>488</v>
      </c>
      <c r="S13" s="339">
        <v>5</v>
      </c>
      <c r="T13" s="260"/>
    </row>
    <row r="14" spans="1:21" s="186" customFormat="1" ht="15.6" customHeight="1" x14ac:dyDescent="0.25">
      <c r="A14" s="228" t="s">
        <v>59</v>
      </c>
      <c r="B14" s="268" t="s">
        <v>22</v>
      </c>
      <c r="C14" s="269">
        <f>C15+C17+C19+C23+C27+C31+C34+C35+C37+C40</f>
        <v>447196424</v>
      </c>
      <c r="D14" s="269">
        <f t="shared" ref="D14:Q14" si="0">D15+D17+D19+D23+D27+D31+D34+D35+D37+D40</f>
        <v>0</v>
      </c>
      <c r="E14" s="269">
        <f t="shared" si="0"/>
        <v>447196424</v>
      </c>
      <c r="F14" s="270">
        <f t="shared" ref="F14:G14" si="1">F15+F17+F19+F23+F27+F31+F34+F35+F37+F40</f>
        <v>0</v>
      </c>
      <c r="G14" s="270">
        <f t="shared" si="1"/>
        <v>447196424</v>
      </c>
      <c r="H14" s="270">
        <f t="shared" ref="H14:I14" si="2">H15+H17+H19+H23+H27+H31+H34+H35+H37+H40</f>
        <v>0</v>
      </c>
      <c r="I14" s="270">
        <f t="shared" si="2"/>
        <v>447196424</v>
      </c>
      <c r="J14" s="269">
        <f t="shared" si="0"/>
        <v>477966717</v>
      </c>
      <c r="K14" s="269">
        <f t="shared" si="0"/>
        <v>0</v>
      </c>
      <c r="L14" s="269">
        <f t="shared" si="0"/>
        <v>477966717</v>
      </c>
      <c r="M14" s="270">
        <f t="shared" ref="M14:N14" si="3">M15+M17+M19+M23+M27+M31+M34+M35+M37+M40</f>
        <v>0</v>
      </c>
      <c r="N14" s="270">
        <f t="shared" si="3"/>
        <v>477966717</v>
      </c>
      <c r="O14" s="269">
        <f t="shared" si="0"/>
        <v>509799834</v>
      </c>
      <c r="P14" s="269">
        <f t="shared" si="0"/>
        <v>0</v>
      </c>
      <c r="Q14" s="269">
        <f t="shared" si="0"/>
        <v>509799834</v>
      </c>
      <c r="R14" s="270">
        <f t="shared" ref="R14:S14" si="4">R15+R17+R19+R23+R27+R31+R34+R35+R37+R40</f>
        <v>0</v>
      </c>
      <c r="S14" s="270">
        <f t="shared" si="4"/>
        <v>509799834</v>
      </c>
      <c r="T14" s="261"/>
    </row>
    <row r="15" spans="1:21" s="186" customFormat="1" ht="19.95" customHeight="1" x14ac:dyDescent="0.25">
      <c r="A15" s="271" t="s">
        <v>18</v>
      </c>
      <c r="B15" s="272" t="s">
        <v>23</v>
      </c>
      <c r="C15" s="273">
        <f>C16</f>
        <v>318134000</v>
      </c>
      <c r="D15" s="273">
        <f t="shared" ref="D15:S15" si="5">D16</f>
        <v>0</v>
      </c>
      <c r="E15" s="273">
        <f t="shared" si="5"/>
        <v>318134000</v>
      </c>
      <c r="F15" s="274">
        <f t="shared" si="5"/>
        <v>0</v>
      </c>
      <c r="G15" s="274">
        <f t="shared" si="5"/>
        <v>318134000</v>
      </c>
      <c r="H15" s="274">
        <f t="shared" si="5"/>
        <v>0</v>
      </c>
      <c r="I15" s="274">
        <f t="shared" si="5"/>
        <v>318134000</v>
      </c>
      <c r="J15" s="273">
        <f t="shared" si="5"/>
        <v>345270830</v>
      </c>
      <c r="K15" s="273">
        <f t="shared" si="5"/>
        <v>0</v>
      </c>
      <c r="L15" s="273">
        <f t="shared" si="5"/>
        <v>345270830</v>
      </c>
      <c r="M15" s="274">
        <f t="shared" si="5"/>
        <v>0</v>
      </c>
      <c r="N15" s="274">
        <f t="shared" si="5"/>
        <v>345270830</v>
      </c>
      <c r="O15" s="273">
        <f t="shared" si="5"/>
        <v>374722432</v>
      </c>
      <c r="P15" s="273">
        <f t="shared" si="5"/>
        <v>0</v>
      </c>
      <c r="Q15" s="273">
        <f t="shared" si="5"/>
        <v>374722432</v>
      </c>
      <c r="R15" s="274">
        <f t="shared" si="5"/>
        <v>0</v>
      </c>
      <c r="S15" s="274">
        <f t="shared" si="5"/>
        <v>374722432</v>
      </c>
      <c r="T15" s="262"/>
    </row>
    <row r="16" spans="1:21" s="186" customFormat="1" ht="15.6" customHeight="1" x14ac:dyDescent="0.25">
      <c r="A16" s="275" t="s">
        <v>1</v>
      </c>
      <c r="B16" s="272" t="s">
        <v>25</v>
      </c>
      <c r="C16" s="273">
        <v>318134000</v>
      </c>
      <c r="D16" s="273"/>
      <c r="E16" s="273">
        <v>318134000</v>
      </c>
      <c r="F16" s="274"/>
      <c r="G16" s="274">
        <v>318134000</v>
      </c>
      <c r="H16" s="274"/>
      <c r="I16" s="274">
        <v>318134000</v>
      </c>
      <c r="J16" s="274">
        <v>345270830</v>
      </c>
      <c r="K16" s="274"/>
      <c r="L16" s="274">
        <v>345270830</v>
      </c>
      <c r="M16" s="274"/>
      <c r="N16" s="274">
        <v>345270830</v>
      </c>
      <c r="O16" s="274">
        <v>374722432</v>
      </c>
      <c r="P16" s="274"/>
      <c r="Q16" s="274">
        <v>374722432</v>
      </c>
      <c r="R16" s="274"/>
      <c r="S16" s="274">
        <v>374722432</v>
      </c>
      <c r="T16" s="262"/>
    </row>
    <row r="17" spans="1:25" s="186" customFormat="1" ht="30" customHeight="1" x14ac:dyDescent="0.25">
      <c r="A17" s="276" t="s">
        <v>9</v>
      </c>
      <c r="B17" s="272" t="s">
        <v>26</v>
      </c>
      <c r="C17" s="273">
        <f>C18</f>
        <v>34823020</v>
      </c>
      <c r="D17" s="273">
        <f t="shared" ref="D17:S17" si="6">D18</f>
        <v>0</v>
      </c>
      <c r="E17" s="273">
        <f t="shared" si="6"/>
        <v>34823020</v>
      </c>
      <c r="F17" s="274">
        <f t="shared" si="6"/>
        <v>0</v>
      </c>
      <c r="G17" s="274">
        <f t="shared" si="6"/>
        <v>34823020</v>
      </c>
      <c r="H17" s="274">
        <f t="shared" si="6"/>
        <v>0</v>
      </c>
      <c r="I17" s="274">
        <f t="shared" si="6"/>
        <v>34823020</v>
      </c>
      <c r="J17" s="273">
        <f t="shared" si="6"/>
        <v>37455011</v>
      </c>
      <c r="K17" s="273">
        <f t="shared" si="6"/>
        <v>0</v>
      </c>
      <c r="L17" s="273">
        <f t="shared" si="6"/>
        <v>37455011</v>
      </c>
      <c r="M17" s="274">
        <f t="shared" si="6"/>
        <v>0</v>
      </c>
      <c r="N17" s="274">
        <f t="shared" si="6"/>
        <v>37455011</v>
      </c>
      <c r="O17" s="273">
        <f t="shared" si="6"/>
        <v>39247926</v>
      </c>
      <c r="P17" s="273">
        <f t="shared" si="6"/>
        <v>0</v>
      </c>
      <c r="Q17" s="273">
        <f t="shared" si="6"/>
        <v>39247926</v>
      </c>
      <c r="R17" s="274">
        <f t="shared" si="6"/>
        <v>0</v>
      </c>
      <c r="S17" s="274">
        <f t="shared" si="6"/>
        <v>39247926</v>
      </c>
      <c r="T17" s="262"/>
    </row>
    <row r="18" spans="1:25" s="186" customFormat="1" ht="25.2" customHeight="1" x14ac:dyDescent="0.25">
      <c r="A18" s="275" t="s">
        <v>10</v>
      </c>
      <c r="B18" s="272" t="s">
        <v>27</v>
      </c>
      <c r="C18" s="273">
        <v>34823020</v>
      </c>
      <c r="D18" s="273"/>
      <c r="E18" s="273">
        <v>34823020</v>
      </c>
      <c r="F18" s="274"/>
      <c r="G18" s="274">
        <v>34823020</v>
      </c>
      <c r="H18" s="274"/>
      <c r="I18" s="274">
        <v>34823020</v>
      </c>
      <c r="J18" s="274">
        <v>37455011</v>
      </c>
      <c r="K18" s="274"/>
      <c r="L18" s="274">
        <v>37455011</v>
      </c>
      <c r="M18" s="274"/>
      <c r="N18" s="274">
        <v>37455011</v>
      </c>
      <c r="O18" s="274">
        <v>39247926</v>
      </c>
      <c r="P18" s="274"/>
      <c r="Q18" s="274">
        <v>39247926</v>
      </c>
      <c r="R18" s="274"/>
      <c r="S18" s="274">
        <v>39247926</v>
      </c>
      <c r="T18" s="262"/>
    </row>
    <row r="19" spans="1:25" s="186" customFormat="1" ht="15.6" customHeight="1" x14ac:dyDescent="0.25">
      <c r="A19" s="276" t="s">
        <v>2</v>
      </c>
      <c r="B19" s="272" t="s">
        <v>28</v>
      </c>
      <c r="C19" s="273">
        <f>SUM(C20:C22)</f>
        <v>21263000</v>
      </c>
      <c r="D19" s="273">
        <f t="shared" ref="D19:Q19" si="7">SUM(D20:D22)</f>
        <v>0</v>
      </c>
      <c r="E19" s="273">
        <f t="shared" si="7"/>
        <v>21263000</v>
      </c>
      <c r="F19" s="274">
        <f t="shared" ref="F19:G19" si="8">SUM(F20:F22)</f>
        <v>0</v>
      </c>
      <c r="G19" s="274">
        <f t="shared" si="8"/>
        <v>21263000</v>
      </c>
      <c r="H19" s="274">
        <f t="shared" ref="H19:I19" si="9">SUM(H20:H22)</f>
        <v>0</v>
      </c>
      <c r="I19" s="274">
        <f t="shared" si="9"/>
        <v>21263000</v>
      </c>
      <c r="J19" s="273">
        <f t="shared" si="7"/>
        <v>22307014</v>
      </c>
      <c r="K19" s="273">
        <f t="shared" si="7"/>
        <v>0</v>
      </c>
      <c r="L19" s="273">
        <f t="shared" si="7"/>
        <v>22307014</v>
      </c>
      <c r="M19" s="274">
        <f t="shared" ref="M19:N19" si="10">SUM(M20:M22)</f>
        <v>0</v>
      </c>
      <c r="N19" s="274">
        <f t="shared" si="10"/>
        <v>22307014</v>
      </c>
      <c r="O19" s="273">
        <f t="shared" si="7"/>
        <v>23226062</v>
      </c>
      <c r="P19" s="273">
        <f t="shared" si="7"/>
        <v>0</v>
      </c>
      <c r="Q19" s="273">
        <f t="shared" si="7"/>
        <v>23226062</v>
      </c>
      <c r="R19" s="274">
        <f t="shared" ref="R19:S19" si="11">SUM(R20:R22)</f>
        <v>0</v>
      </c>
      <c r="S19" s="274">
        <f t="shared" si="11"/>
        <v>23226062</v>
      </c>
      <c r="T19" s="258"/>
      <c r="V19" s="183"/>
      <c r="W19" s="183"/>
      <c r="X19" s="183"/>
      <c r="Y19" s="183"/>
    </row>
    <row r="20" spans="1:25" s="186" customFormat="1" ht="18" customHeight="1" x14ac:dyDescent="0.25">
      <c r="A20" s="275" t="s">
        <v>58</v>
      </c>
      <c r="B20" s="272" t="s">
        <v>29</v>
      </c>
      <c r="C20" s="273">
        <v>16657000</v>
      </c>
      <c r="D20" s="273"/>
      <c r="E20" s="273">
        <v>16657000</v>
      </c>
      <c r="F20" s="274"/>
      <c r="G20" s="274">
        <v>16657000</v>
      </c>
      <c r="H20" s="274"/>
      <c r="I20" s="274">
        <v>16657000</v>
      </c>
      <c r="J20" s="273">
        <v>17474859</v>
      </c>
      <c r="K20" s="273"/>
      <c r="L20" s="273">
        <v>17474859</v>
      </c>
      <c r="M20" s="274"/>
      <c r="N20" s="274">
        <v>17474859</v>
      </c>
      <c r="O20" s="273">
        <v>18194823</v>
      </c>
      <c r="P20" s="273"/>
      <c r="Q20" s="273">
        <v>18194823</v>
      </c>
      <c r="R20" s="274"/>
      <c r="S20" s="274">
        <v>18194823</v>
      </c>
      <c r="T20" s="258"/>
      <c r="V20" s="183"/>
      <c r="W20" s="183"/>
      <c r="X20" s="183"/>
      <c r="Y20" s="183"/>
    </row>
    <row r="21" spans="1:25" s="186" customFormat="1" ht="13.2" customHeight="1" x14ac:dyDescent="0.25">
      <c r="A21" s="275" t="s">
        <v>344</v>
      </c>
      <c r="B21" s="272" t="s">
        <v>345</v>
      </c>
      <c r="C21" s="273">
        <v>6000</v>
      </c>
      <c r="D21" s="273"/>
      <c r="E21" s="273">
        <v>6000</v>
      </c>
      <c r="F21" s="274"/>
      <c r="G21" s="274">
        <v>6000</v>
      </c>
      <c r="H21" s="274"/>
      <c r="I21" s="274">
        <v>6000</v>
      </c>
      <c r="J21" s="273">
        <v>6295</v>
      </c>
      <c r="K21" s="273"/>
      <c r="L21" s="273">
        <v>6295</v>
      </c>
      <c r="M21" s="274"/>
      <c r="N21" s="274">
        <v>6295</v>
      </c>
      <c r="O21" s="273">
        <v>6554</v>
      </c>
      <c r="P21" s="273"/>
      <c r="Q21" s="273">
        <v>6554</v>
      </c>
      <c r="R21" s="274"/>
      <c r="S21" s="274">
        <v>6554</v>
      </c>
      <c r="T21" s="258"/>
      <c r="V21" s="183"/>
      <c r="W21" s="183"/>
      <c r="X21" s="183"/>
      <c r="Y21" s="183"/>
    </row>
    <row r="22" spans="1:25" s="186" customFormat="1" ht="14.4" customHeight="1" x14ac:dyDescent="0.25">
      <c r="A22" s="275" t="s">
        <v>346</v>
      </c>
      <c r="B22" s="272" t="s">
        <v>347</v>
      </c>
      <c r="C22" s="273">
        <v>4600000</v>
      </c>
      <c r="D22" s="273"/>
      <c r="E22" s="273">
        <v>4600000</v>
      </c>
      <c r="F22" s="274"/>
      <c r="G22" s="274">
        <v>4600000</v>
      </c>
      <c r="H22" s="274"/>
      <c r="I22" s="274">
        <v>4600000</v>
      </c>
      <c r="J22" s="273">
        <v>4825860</v>
      </c>
      <c r="K22" s="273"/>
      <c r="L22" s="273">
        <v>4825860</v>
      </c>
      <c r="M22" s="274"/>
      <c r="N22" s="274">
        <v>4825860</v>
      </c>
      <c r="O22" s="273">
        <v>5024685</v>
      </c>
      <c r="P22" s="273"/>
      <c r="Q22" s="273">
        <v>5024685</v>
      </c>
      <c r="R22" s="274"/>
      <c r="S22" s="274">
        <v>5024685</v>
      </c>
      <c r="T22" s="258"/>
      <c r="V22" s="183"/>
      <c r="W22" s="183"/>
      <c r="X22" s="183"/>
      <c r="Y22" s="183"/>
    </row>
    <row r="23" spans="1:25" s="186" customFormat="1" ht="15.6" customHeight="1" x14ac:dyDescent="0.25">
      <c r="A23" s="276" t="s">
        <v>3</v>
      </c>
      <c r="B23" s="272" t="s">
        <v>30</v>
      </c>
      <c r="C23" s="273">
        <f>SUM(C24:C26)</f>
        <v>40255798</v>
      </c>
      <c r="D23" s="273">
        <f t="shared" ref="D23:Q23" si="12">SUM(D24:D26)</f>
        <v>0</v>
      </c>
      <c r="E23" s="273">
        <f t="shared" si="12"/>
        <v>40255798</v>
      </c>
      <c r="F23" s="274">
        <f t="shared" ref="F23:G23" si="13">SUM(F24:F26)</f>
        <v>0</v>
      </c>
      <c r="G23" s="274">
        <f t="shared" si="13"/>
        <v>40255798</v>
      </c>
      <c r="H23" s="274">
        <f t="shared" ref="H23:I23" si="14">SUM(H24:H26)</f>
        <v>0</v>
      </c>
      <c r="I23" s="274">
        <f t="shared" si="14"/>
        <v>40255798</v>
      </c>
      <c r="J23" s="273">
        <f t="shared" si="12"/>
        <v>40317162</v>
      </c>
      <c r="K23" s="273">
        <f t="shared" si="12"/>
        <v>0</v>
      </c>
      <c r="L23" s="273">
        <f t="shared" si="12"/>
        <v>40317162</v>
      </c>
      <c r="M23" s="274">
        <f t="shared" ref="M23:N23" si="15">SUM(M24:M26)</f>
        <v>0</v>
      </c>
      <c r="N23" s="274">
        <f t="shared" si="15"/>
        <v>40317162</v>
      </c>
      <c r="O23" s="273">
        <f t="shared" si="12"/>
        <v>40378714</v>
      </c>
      <c r="P23" s="273">
        <f t="shared" si="12"/>
        <v>0</v>
      </c>
      <c r="Q23" s="273">
        <f t="shared" si="12"/>
        <v>40378714</v>
      </c>
      <c r="R23" s="274">
        <f t="shared" ref="R23:S23" si="16">SUM(R24:R26)</f>
        <v>0</v>
      </c>
      <c r="S23" s="274">
        <f t="shared" si="16"/>
        <v>40378714</v>
      </c>
      <c r="T23" s="263"/>
      <c r="V23" s="183"/>
      <c r="W23" s="183"/>
      <c r="X23" s="183"/>
      <c r="Y23" s="183"/>
    </row>
    <row r="24" spans="1:25" s="186" customFormat="1" ht="13.95" customHeight="1" x14ac:dyDescent="0.25">
      <c r="A24" s="275" t="s">
        <v>355</v>
      </c>
      <c r="B24" s="272" t="s">
        <v>357</v>
      </c>
      <c r="C24" s="273">
        <v>7310000</v>
      </c>
      <c r="D24" s="273"/>
      <c r="E24" s="273">
        <v>7310000</v>
      </c>
      <c r="F24" s="274"/>
      <c r="G24" s="274">
        <v>7310000</v>
      </c>
      <c r="H24" s="274"/>
      <c r="I24" s="274">
        <v>7310000</v>
      </c>
      <c r="J24" s="277">
        <v>7310000</v>
      </c>
      <c r="K24" s="277"/>
      <c r="L24" s="277">
        <v>7310000</v>
      </c>
      <c r="M24" s="277"/>
      <c r="N24" s="277">
        <v>7310000</v>
      </c>
      <c r="O24" s="277">
        <v>7310000</v>
      </c>
      <c r="P24" s="277"/>
      <c r="Q24" s="277">
        <v>7310000</v>
      </c>
      <c r="R24" s="277"/>
      <c r="S24" s="277">
        <v>7310000</v>
      </c>
      <c r="T24" s="263"/>
      <c r="V24" s="183"/>
      <c r="W24" s="183"/>
      <c r="X24" s="183"/>
      <c r="Y24" s="183"/>
    </row>
    <row r="25" spans="1:25" s="186" customFormat="1" ht="14.4" customHeight="1" x14ac:dyDescent="0.25">
      <c r="A25" s="275" t="s">
        <v>6</v>
      </c>
      <c r="B25" s="278" t="s">
        <v>32</v>
      </c>
      <c r="C25" s="273">
        <v>19794498</v>
      </c>
      <c r="D25" s="273"/>
      <c r="E25" s="273">
        <v>19794498</v>
      </c>
      <c r="F25" s="274"/>
      <c r="G25" s="274">
        <v>19794498</v>
      </c>
      <c r="H25" s="274"/>
      <c r="I25" s="274">
        <v>19794498</v>
      </c>
      <c r="J25" s="277">
        <v>19855862</v>
      </c>
      <c r="K25" s="277"/>
      <c r="L25" s="277">
        <v>19855862</v>
      </c>
      <c r="M25" s="277"/>
      <c r="N25" s="277">
        <v>19855862</v>
      </c>
      <c r="O25" s="277">
        <v>19917414</v>
      </c>
      <c r="P25" s="277"/>
      <c r="Q25" s="277">
        <v>19917414</v>
      </c>
      <c r="R25" s="277"/>
      <c r="S25" s="277">
        <v>19917414</v>
      </c>
      <c r="T25" s="263"/>
      <c r="V25" s="183"/>
      <c r="W25" s="183"/>
      <c r="X25" s="183"/>
      <c r="Y25" s="183"/>
    </row>
    <row r="26" spans="1:25" s="186" customFormat="1" ht="13.95" customHeight="1" x14ac:dyDescent="0.25">
      <c r="A26" s="275" t="s">
        <v>359</v>
      </c>
      <c r="B26" s="272" t="s">
        <v>358</v>
      </c>
      <c r="C26" s="273">
        <v>13151300</v>
      </c>
      <c r="D26" s="273"/>
      <c r="E26" s="273">
        <v>13151300</v>
      </c>
      <c r="F26" s="274"/>
      <c r="G26" s="274">
        <v>13151300</v>
      </c>
      <c r="H26" s="274"/>
      <c r="I26" s="274">
        <v>13151300</v>
      </c>
      <c r="J26" s="277">
        <v>13151300</v>
      </c>
      <c r="K26" s="277"/>
      <c r="L26" s="277">
        <v>13151300</v>
      </c>
      <c r="M26" s="277"/>
      <c r="N26" s="277">
        <v>13151300</v>
      </c>
      <c r="O26" s="277">
        <v>13151300</v>
      </c>
      <c r="P26" s="277"/>
      <c r="Q26" s="277">
        <v>13151300</v>
      </c>
      <c r="R26" s="277"/>
      <c r="S26" s="277">
        <v>13151300</v>
      </c>
      <c r="T26" s="263"/>
      <c r="V26" s="183"/>
      <c r="W26" s="183"/>
      <c r="X26" s="183"/>
      <c r="Y26" s="183"/>
    </row>
    <row r="27" spans="1:25" s="186" customFormat="1" ht="15.6" customHeight="1" x14ac:dyDescent="0.25">
      <c r="A27" s="276" t="s">
        <v>56</v>
      </c>
      <c r="B27" s="272" t="s">
        <v>37</v>
      </c>
      <c r="C27" s="273">
        <f>SUM(C28:C30)</f>
        <v>5067000</v>
      </c>
      <c r="D27" s="273">
        <f t="shared" ref="D27:Q27" si="17">SUM(D28:D30)</f>
        <v>0</v>
      </c>
      <c r="E27" s="273">
        <f t="shared" si="17"/>
        <v>5067000</v>
      </c>
      <c r="F27" s="274">
        <f t="shared" ref="F27:G27" si="18">SUM(F28:F30)</f>
        <v>0</v>
      </c>
      <c r="G27" s="274">
        <f t="shared" si="18"/>
        <v>5067000</v>
      </c>
      <c r="H27" s="274">
        <f t="shared" ref="H27:I27" si="19">SUM(H28:H30)</f>
        <v>0</v>
      </c>
      <c r="I27" s="274">
        <f t="shared" si="19"/>
        <v>5067000</v>
      </c>
      <c r="J27" s="273">
        <f t="shared" si="17"/>
        <v>5289000</v>
      </c>
      <c r="K27" s="273">
        <f t="shared" si="17"/>
        <v>0</v>
      </c>
      <c r="L27" s="273">
        <f t="shared" si="17"/>
        <v>5289000</v>
      </c>
      <c r="M27" s="274">
        <f t="shared" ref="M27:N27" si="20">SUM(M28:M30)</f>
        <v>0</v>
      </c>
      <c r="N27" s="274">
        <f t="shared" si="20"/>
        <v>5289000</v>
      </c>
      <c r="O27" s="273">
        <f t="shared" si="17"/>
        <v>5484000</v>
      </c>
      <c r="P27" s="273">
        <f t="shared" si="17"/>
        <v>0</v>
      </c>
      <c r="Q27" s="273">
        <f t="shared" si="17"/>
        <v>5484000</v>
      </c>
      <c r="R27" s="274">
        <f t="shared" ref="R27:S27" si="21">SUM(R28:R30)</f>
        <v>0</v>
      </c>
      <c r="S27" s="274">
        <f t="shared" si="21"/>
        <v>5484000</v>
      </c>
      <c r="T27" s="258"/>
      <c r="V27" s="183"/>
      <c r="W27" s="183"/>
      <c r="X27" s="183"/>
      <c r="Y27" s="183"/>
    </row>
    <row r="28" spans="1:25" s="186" customFormat="1" ht="30" customHeight="1" x14ac:dyDescent="0.25">
      <c r="A28" s="275" t="s">
        <v>348</v>
      </c>
      <c r="B28" s="272" t="s">
        <v>349</v>
      </c>
      <c r="C28" s="273">
        <v>3800000</v>
      </c>
      <c r="D28" s="273"/>
      <c r="E28" s="273">
        <v>3800000</v>
      </c>
      <c r="F28" s="274"/>
      <c r="G28" s="274">
        <v>3800000</v>
      </c>
      <c r="H28" s="274"/>
      <c r="I28" s="274">
        <v>3800000</v>
      </c>
      <c r="J28" s="273">
        <v>3966000</v>
      </c>
      <c r="K28" s="273"/>
      <c r="L28" s="273">
        <v>3966000</v>
      </c>
      <c r="M28" s="274"/>
      <c r="N28" s="274">
        <v>3966000</v>
      </c>
      <c r="O28" s="273">
        <v>4112000</v>
      </c>
      <c r="P28" s="273"/>
      <c r="Q28" s="273">
        <v>4112000</v>
      </c>
      <c r="R28" s="274"/>
      <c r="S28" s="274">
        <v>4112000</v>
      </c>
      <c r="T28" s="258"/>
      <c r="V28" s="183"/>
      <c r="W28" s="183"/>
      <c r="X28" s="183"/>
      <c r="Y28" s="183"/>
    </row>
    <row r="29" spans="1:25" s="186" customFormat="1" ht="30" customHeight="1" x14ac:dyDescent="0.25">
      <c r="A29" s="275" t="s">
        <v>361</v>
      </c>
      <c r="B29" s="272" t="s">
        <v>362</v>
      </c>
      <c r="C29" s="273">
        <v>130000</v>
      </c>
      <c r="D29" s="273"/>
      <c r="E29" s="273">
        <v>130000</v>
      </c>
      <c r="F29" s="274"/>
      <c r="G29" s="274">
        <v>130000</v>
      </c>
      <c r="H29" s="274"/>
      <c r="I29" s="274">
        <v>130000</v>
      </c>
      <c r="J29" s="273">
        <v>136000</v>
      </c>
      <c r="K29" s="273"/>
      <c r="L29" s="273">
        <v>136000</v>
      </c>
      <c r="M29" s="274"/>
      <c r="N29" s="274">
        <v>136000</v>
      </c>
      <c r="O29" s="273">
        <v>141000</v>
      </c>
      <c r="P29" s="273"/>
      <c r="Q29" s="273">
        <v>141000</v>
      </c>
      <c r="R29" s="274"/>
      <c r="S29" s="274">
        <v>141000</v>
      </c>
      <c r="T29" s="258"/>
      <c r="V29" s="183"/>
      <c r="W29" s="183"/>
      <c r="X29" s="183"/>
      <c r="Y29" s="183"/>
    </row>
    <row r="30" spans="1:25" s="186" customFormat="1" ht="27" customHeight="1" x14ac:dyDescent="0.25">
      <c r="A30" s="275" t="s">
        <v>17</v>
      </c>
      <c r="B30" s="272" t="s">
        <v>38</v>
      </c>
      <c r="C30" s="273">
        <v>1137000</v>
      </c>
      <c r="D30" s="273"/>
      <c r="E30" s="273">
        <v>1137000</v>
      </c>
      <c r="F30" s="274"/>
      <c r="G30" s="274">
        <v>1137000</v>
      </c>
      <c r="H30" s="274"/>
      <c r="I30" s="274">
        <v>1137000</v>
      </c>
      <c r="J30" s="273">
        <v>1187000</v>
      </c>
      <c r="K30" s="273"/>
      <c r="L30" s="273">
        <v>1187000</v>
      </c>
      <c r="M30" s="274"/>
      <c r="N30" s="274">
        <v>1187000</v>
      </c>
      <c r="O30" s="273">
        <v>1231000</v>
      </c>
      <c r="P30" s="273"/>
      <c r="Q30" s="273">
        <v>1231000</v>
      </c>
      <c r="R30" s="274"/>
      <c r="S30" s="274">
        <v>1231000</v>
      </c>
      <c r="T30" s="258"/>
      <c r="V30" s="183"/>
      <c r="W30" s="183"/>
      <c r="X30" s="183"/>
      <c r="Y30" s="183"/>
    </row>
    <row r="31" spans="1:25" s="186" customFormat="1" ht="28.2" customHeight="1" x14ac:dyDescent="0.25">
      <c r="A31" s="271" t="s">
        <v>13</v>
      </c>
      <c r="B31" s="272" t="s">
        <v>39</v>
      </c>
      <c r="C31" s="273">
        <f>SUM(C32:C33)</f>
        <v>22617906</v>
      </c>
      <c r="D31" s="273">
        <f t="shared" ref="D31:Q31" si="22">SUM(D32:D33)</f>
        <v>0</v>
      </c>
      <c r="E31" s="273">
        <f t="shared" si="22"/>
        <v>22617906</v>
      </c>
      <c r="F31" s="274">
        <f t="shared" ref="F31:G31" si="23">SUM(F32:F33)</f>
        <v>0</v>
      </c>
      <c r="G31" s="274">
        <f t="shared" si="23"/>
        <v>22617906</v>
      </c>
      <c r="H31" s="274">
        <f t="shared" ref="H31:I31" si="24">SUM(H32:H33)</f>
        <v>0</v>
      </c>
      <c r="I31" s="274">
        <f t="shared" si="24"/>
        <v>22617906</v>
      </c>
      <c r="J31" s="273">
        <f t="shared" si="22"/>
        <v>22424900</v>
      </c>
      <c r="K31" s="273">
        <f t="shared" si="22"/>
        <v>0</v>
      </c>
      <c r="L31" s="273">
        <f t="shared" si="22"/>
        <v>22424900</v>
      </c>
      <c r="M31" s="274">
        <f t="shared" ref="M31:N31" si="25">SUM(M32:M33)</f>
        <v>0</v>
      </c>
      <c r="N31" s="274">
        <f t="shared" si="25"/>
        <v>22424900</v>
      </c>
      <c r="O31" s="273">
        <f t="shared" si="22"/>
        <v>22424900</v>
      </c>
      <c r="P31" s="273">
        <f t="shared" si="22"/>
        <v>0</v>
      </c>
      <c r="Q31" s="273">
        <f t="shared" si="22"/>
        <v>22424900</v>
      </c>
      <c r="R31" s="274">
        <f t="shared" ref="R31:S31" si="26">SUM(R32:R33)</f>
        <v>0</v>
      </c>
      <c r="S31" s="274">
        <f t="shared" si="26"/>
        <v>22424900</v>
      </c>
      <c r="T31" s="258"/>
      <c r="V31" s="183"/>
      <c r="W31" s="183"/>
      <c r="X31" s="183"/>
      <c r="Y31" s="183"/>
    </row>
    <row r="32" spans="1:25" ht="69" customHeight="1" x14ac:dyDescent="0.25">
      <c r="A32" s="275" t="s">
        <v>60</v>
      </c>
      <c r="B32" s="272" t="s">
        <v>41</v>
      </c>
      <c r="C32" s="273">
        <v>12740606</v>
      </c>
      <c r="D32" s="273"/>
      <c r="E32" s="273">
        <v>12740606</v>
      </c>
      <c r="F32" s="274"/>
      <c r="G32" s="274">
        <v>12740606</v>
      </c>
      <c r="H32" s="274"/>
      <c r="I32" s="274">
        <v>12740606</v>
      </c>
      <c r="J32" s="273">
        <v>12547600</v>
      </c>
      <c r="K32" s="273"/>
      <c r="L32" s="273">
        <v>12547600</v>
      </c>
      <c r="M32" s="274"/>
      <c r="N32" s="274">
        <v>12547600</v>
      </c>
      <c r="O32" s="273">
        <v>12547600</v>
      </c>
      <c r="P32" s="273"/>
      <c r="Q32" s="273">
        <v>12547600</v>
      </c>
      <c r="R32" s="274"/>
      <c r="S32" s="274">
        <v>12547600</v>
      </c>
      <c r="T32" s="258"/>
    </row>
    <row r="33" spans="1:25" ht="65.400000000000006" customHeight="1" x14ac:dyDescent="0.25">
      <c r="A33" s="279" t="s">
        <v>80</v>
      </c>
      <c r="B33" s="272" t="s">
        <v>77</v>
      </c>
      <c r="C33" s="273">
        <v>9877300</v>
      </c>
      <c r="D33" s="273"/>
      <c r="E33" s="273">
        <v>9877300</v>
      </c>
      <c r="F33" s="274"/>
      <c r="G33" s="274">
        <v>9877300</v>
      </c>
      <c r="H33" s="274"/>
      <c r="I33" s="274">
        <v>9877300</v>
      </c>
      <c r="J33" s="280">
        <v>9877300</v>
      </c>
      <c r="K33" s="280"/>
      <c r="L33" s="280">
        <v>9877300</v>
      </c>
      <c r="M33" s="274"/>
      <c r="N33" s="274">
        <v>9877300</v>
      </c>
      <c r="O33" s="273">
        <v>9877300</v>
      </c>
      <c r="P33" s="280"/>
      <c r="Q33" s="273">
        <v>9877300</v>
      </c>
      <c r="R33" s="274"/>
      <c r="S33" s="274">
        <v>9877300</v>
      </c>
      <c r="T33" s="258"/>
    </row>
    <row r="34" spans="1:25" ht="19.95" customHeight="1" x14ac:dyDescent="0.25">
      <c r="A34" s="276" t="s">
        <v>19</v>
      </c>
      <c r="B34" s="272" t="s">
        <v>43</v>
      </c>
      <c r="C34" s="273">
        <v>388800</v>
      </c>
      <c r="D34" s="273"/>
      <c r="E34" s="273">
        <v>388800</v>
      </c>
      <c r="F34" s="274"/>
      <c r="G34" s="274">
        <v>388800</v>
      </c>
      <c r="H34" s="274"/>
      <c r="I34" s="274">
        <v>388800</v>
      </c>
      <c r="J34" s="273">
        <v>388800</v>
      </c>
      <c r="K34" s="273"/>
      <c r="L34" s="273">
        <v>388800</v>
      </c>
      <c r="M34" s="274"/>
      <c r="N34" s="274">
        <v>388800</v>
      </c>
      <c r="O34" s="273">
        <v>388800</v>
      </c>
      <c r="P34" s="273"/>
      <c r="Q34" s="273">
        <v>388800</v>
      </c>
      <c r="R34" s="274"/>
      <c r="S34" s="274">
        <v>388800</v>
      </c>
      <c r="T34" s="258"/>
      <c r="U34" s="197"/>
    </row>
    <row r="35" spans="1:25" s="185" customFormat="1" ht="27.6" customHeight="1" x14ac:dyDescent="0.25">
      <c r="A35" s="276" t="s">
        <v>141</v>
      </c>
      <c r="B35" s="272" t="s">
        <v>46</v>
      </c>
      <c r="C35" s="273">
        <f>C36</f>
        <v>350000</v>
      </c>
      <c r="D35" s="273">
        <f t="shared" ref="D35:S35" si="27">D36</f>
        <v>0</v>
      </c>
      <c r="E35" s="273">
        <f t="shared" si="27"/>
        <v>350000</v>
      </c>
      <c r="F35" s="274">
        <f t="shared" si="27"/>
        <v>0</v>
      </c>
      <c r="G35" s="274">
        <f t="shared" si="27"/>
        <v>350000</v>
      </c>
      <c r="H35" s="274">
        <f t="shared" si="27"/>
        <v>0</v>
      </c>
      <c r="I35" s="274">
        <f t="shared" si="27"/>
        <v>350000</v>
      </c>
      <c r="J35" s="273">
        <f t="shared" si="27"/>
        <v>350000</v>
      </c>
      <c r="K35" s="273">
        <f t="shared" si="27"/>
        <v>0</v>
      </c>
      <c r="L35" s="273">
        <f t="shared" si="27"/>
        <v>350000</v>
      </c>
      <c r="M35" s="274">
        <f t="shared" si="27"/>
        <v>0</v>
      </c>
      <c r="N35" s="274">
        <f t="shared" si="27"/>
        <v>350000</v>
      </c>
      <c r="O35" s="273">
        <f t="shared" si="27"/>
        <v>350000</v>
      </c>
      <c r="P35" s="273">
        <f t="shared" si="27"/>
        <v>0</v>
      </c>
      <c r="Q35" s="273">
        <f t="shared" si="27"/>
        <v>350000</v>
      </c>
      <c r="R35" s="274">
        <f t="shared" si="27"/>
        <v>0</v>
      </c>
      <c r="S35" s="274">
        <f t="shared" si="27"/>
        <v>350000</v>
      </c>
      <c r="T35" s="258"/>
      <c r="U35" s="186"/>
    </row>
    <row r="36" spans="1:25" s="185" customFormat="1" ht="15.6" customHeight="1" x14ac:dyDescent="0.25">
      <c r="A36" s="275" t="s">
        <v>67</v>
      </c>
      <c r="B36" s="272" t="s">
        <v>70</v>
      </c>
      <c r="C36" s="273">
        <v>350000</v>
      </c>
      <c r="D36" s="273"/>
      <c r="E36" s="273">
        <v>350000</v>
      </c>
      <c r="F36" s="274"/>
      <c r="G36" s="274">
        <v>350000</v>
      </c>
      <c r="H36" s="274"/>
      <c r="I36" s="274">
        <v>350000</v>
      </c>
      <c r="J36" s="273">
        <v>350000</v>
      </c>
      <c r="K36" s="273"/>
      <c r="L36" s="273">
        <v>350000</v>
      </c>
      <c r="M36" s="274"/>
      <c r="N36" s="274">
        <v>350000</v>
      </c>
      <c r="O36" s="273">
        <v>350000</v>
      </c>
      <c r="P36" s="273"/>
      <c r="Q36" s="273">
        <v>350000</v>
      </c>
      <c r="R36" s="274"/>
      <c r="S36" s="274">
        <v>350000</v>
      </c>
      <c r="T36" s="258"/>
      <c r="U36" s="186"/>
    </row>
    <row r="37" spans="1:25" s="185" customFormat="1" ht="22.2" customHeight="1" x14ac:dyDescent="0.25">
      <c r="A37" s="276" t="s">
        <v>20</v>
      </c>
      <c r="B37" s="272" t="s">
        <v>47</v>
      </c>
      <c r="C37" s="273">
        <f>SUM(C38:C39)</f>
        <v>2296900</v>
      </c>
      <c r="D37" s="273">
        <f t="shared" ref="D37:Q37" si="28">SUM(D38:D39)</f>
        <v>0</v>
      </c>
      <c r="E37" s="273">
        <f t="shared" si="28"/>
        <v>2296900</v>
      </c>
      <c r="F37" s="274">
        <f t="shared" ref="F37:G37" si="29">SUM(F38:F39)</f>
        <v>0</v>
      </c>
      <c r="G37" s="274">
        <f t="shared" si="29"/>
        <v>2296900</v>
      </c>
      <c r="H37" s="274">
        <f t="shared" ref="H37:I37" si="30">SUM(H38:H39)</f>
        <v>0</v>
      </c>
      <c r="I37" s="274">
        <f t="shared" si="30"/>
        <v>2296900</v>
      </c>
      <c r="J37" s="273">
        <f t="shared" si="28"/>
        <v>2164000</v>
      </c>
      <c r="K37" s="273">
        <f t="shared" si="28"/>
        <v>0</v>
      </c>
      <c r="L37" s="273">
        <f t="shared" si="28"/>
        <v>2164000</v>
      </c>
      <c r="M37" s="274">
        <f t="shared" ref="M37:N37" si="31">SUM(M38:M39)</f>
        <v>0</v>
      </c>
      <c r="N37" s="274">
        <f t="shared" si="31"/>
        <v>2164000</v>
      </c>
      <c r="O37" s="273">
        <f t="shared" si="28"/>
        <v>1577000</v>
      </c>
      <c r="P37" s="273">
        <f t="shared" si="28"/>
        <v>0</v>
      </c>
      <c r="Q37" s="273">
        <f t="shared" si="28"/>
        <v>1577000</v>
      </c>
      <c r="R37" s="274">
        <f t="shared" ref="R37:S37" si="32">SUM(R38:R39)</f>
        <v>0</v>
      </c>
      <c r="S37" s="274">
        <f t="shared" si="32"/>
        <v>1577000</v>
      </c>
      <c r="T37" s="258"/>
      <c r="U37" s="186"/>
    </row>
    <row r="38" spans="1:25" s="185" customFormat="1" ht="67.2" customHeight="1" x14ac:dyDescent="0.25">
      <c r="A38" s="275" t="s">
        <v>339</v>
      </c>
      <c r="B38" s="272" t="s">
        <v>340</v>
      </c>
      <c r="C38" s="273">
        <v>996900</v>
      </c>
      <c r="D38" s="273"/>
      <c r="E38" s="273">
        <v>996900</v>
      </c>
      <c r="F38" s="274"/>
      <c r="G38" s="274">
        <v>996900</v>
      </c>
      <c r="H38" s="274"/>
      <c r="I38" s="274">
        <v>996900</v>
      </c>
      <c r="J38" s="273">
        <v>864000</v>
      </c>
      <c r="K38" s="273"/>
      <c r="L38" s="273">
        <v>864000</v>
      </c>
      <c r="M38" s="274"/>
      <c r="N38" s="274">
        <v>864000</v>
      </c>
      <c r="O38" s="273">
        <v>277000</v>
      </c>
      <c r="P38" s="273"/>
      <c r="Q38" s="273">
        <v>277000</v>
      </c>
      <c r="R38" s="274"/>
      <c r="S38" s="274">
        <v>277000</v>
      </c>
      <c r="T38" s="258"/>
      <c r="U38" s="196"/>
    </row>
    <row r="39" spans="1:25" s="185" customFormat="1" ht="24.6" customHeight="1" x14ac:dyDescent="0.25">
      <c r="A39" s="275" t="s">
        <v>79</v>
      </c>
      <c r="B39" s="272" t="s">
        <v>55</v>
      </c>
      <c r="C39" s="273">
        <v>1300000</v>
      </c>
      <c r="D39" s="273"/>
      <c r="E39" s="273">
        <v>1300000</v>
      </c>
      <c r="F39" s="274"/>
      <c r="G39" s="274">
        <v>1300000</v>
      </c>
      <c r="H39" s="274"/>
      <c r="I39" s="274">
        <v>1300000</v>
      </c>
      <c r="J39" s="273">
        <v>1300000</v>
      </c>
      <c r="K39" s="273"/>
      <c r="L39" s="273">
        <v>1300000</v>
      </c>
      <c r="M39" s="274"/>
      <c r="N39" s="274">
        <v>1300000</v>
      </c>
      <c r="O39" s="273">
        <v>1300000</v>
      </c>
      <c r="P39" s="273"/>
      <c r="Q39" s="273">
        <v>1300000</v>
      </c>
      <c r="R39" s="274"/>
      <c r="S39" s="274">
        <v>1300000</v>
      </c>
      <c r="T39" s="258"/>
      <c r="U39" s="196"/>
    </row>
    <row r="40" spans="1:25" s="185" customFormat="1" ht="19.95" customHeight="1" x14ac:dyDescent="0.25">
      <c r="A40" s="276" t="s">
        <v>15</v>
      </c>
      <c r="B40" s="272" t="s">
        <v>350</v>
      </c>
      <c r="C40" s="273">
        <v>2000000</v>
      </c>
      <c r="D40" s="273"/>
      <c r="E40" s="273">
        <v>2000000</v>
      </c>
      <c r="F40" s="274"/>
      <c r="G40" s="274">
        <v>2000000</v>
      </c>
      <c r="H40" s="274"/>
      <c r="I40" s="274">
        <v>2000000</v>
      </c>
      <c r="J40" s="273">
        <v>2000000</v>
      </c>
      <c r="K40" s="273"/>
      <c r="L40" s="273">
        <v>2000000</v>
      </c>
      <c r="M40" s="274"/>
      <c r="N40" s="274">
        <v>2000000</v>
      </c>
      <c r="O40" s="273">
        <v>2000000</v>
      </c>
      <c r="P40" s="273"/>
      <c r="Q40" s="273">
        <v>2000000</v>
      </c>
      <c r="R40" s="274"/>
      <c r="S40" s="274">
        <v>2000000</v>
      </c>
      <c r="T40" s="258"/>
      <c r="U40" s="186"/>
    </row>
    <row r="41" spans="1:25" s="185" customFormat="1" ht="21" customHeight="1" x14ac:dyDescent="0.25">
      <c r="A41" s="276" t="s">
        <v>351</v>
      </c>
      <c r="B41" s="272" t="s">
        <v>352</v>
      </c>
      <c r="C41" s="273">
        <v>0</v>
      </c>
      <c r="D41" s="273"/>
      <c r="E41" s="273">
        <v>0</v>
      </c>
      <c r="F41" s="274"/>
      <c r="G41" s="274">
        <v>0</v>
      </c>
      <c r="H41" s="274"/>
      <c r="I41" s="274">
        <v>0</v>
      </c>
      <c r="J41" s="273">
        <v>0</v>
      </c>
      <c r="K41" s="273"/>
      <c r="L41" s="273">
        <v>0</v>
      </c>
      <c r="M41" s="274"/>
      <c r="N41" s="274">
        <v>0</v>
      </c>
      <c r="O41" s="273">
        <v>0</v>
      </c>
      <c r="P41" s="273"/>
      <c r="Q41" s="273">
        <v>0</v>
      </c>
      <c r="R41" s="274"/>
      <c r="S41" s="274">
        <v>0</v>
      </c>
      <c r="T41" s="258"/>
      <c r="U41" s="186"/>
    </row>
    <row r="42" spans="1:25" s="185" customFormat="1" ht="18.600000000000001" customHeight="1" x14ac:dyDescent="0.25">
      <c r="A42" s="228" t="s">
        <v>270</v>
      </c>
      <c r="B42" s="281" t="s">
        <v>271</v>
      </c>
      <c r="C42" s="282">
        <f t="shared" ref="C42:Q42" si="33">C43+C105</f>
        <v>1390205085.8700001</v>
      </c>
      <c r="D42" s="282">
        <f t="shared" si="33"/>
        <v>50079151.469999999</v>
      </c>
      <c r="E42" s="296">
        <f t="shared" si="33"/>
        <v>1440284237.3399999</v>
      </c>
      <c r="F42" s="282">
        <f t="shared" si="33"/>
        <v>48661314.099999994</v>
      </c>
      <c r="G42" s="296">
        <f t="shared" si="33"/>
        <v>1488945551.4399998</v>
      </c>
      <c r="H42" s="282">
        <f t="shared" ref="H42:I42" si="34">H43+H105</f>
        <v>34588350.399999999</v>
      </c>
      <c r="I42" s="296">
        <f t="shared" si="34"/>
        <v>1523903036.8399999</v>
      </c>
      <c r="J42" s="296">
        <f t="shared" si="33"/>
        <v>1240137787.5599999</v>
      </c>
      <c r="K42" s="296">
        <f t="shared" si="33"/>
        <v>12606396.420000002</v>
      </c>
      <c r="L42" s="296">
        <f t="shared" si="33"/>
        <v>1252744183.9799998</v>
      </c>
      <c r="M42" s="296">
        <f t="shared" ref="M42:N42" si="35">M43+M105</f>
        <v>3822000</v>
      </c>
      <c r="N42" s="296">
        <f t="shared" si="35"/>
        <v>1256566183.9799998</v>
      </c>
      <c r="O42" s="296">
        <f t="shared" si="33"/>
        <v>1245095207.3999999</v>
      </c>
      <c r="P42" s="296">
        <f t="shared" si="33"/>
        <v>-4297177.2600000016</v>
      </c>
      <c r="Q42" s="296">
        <f t="shared" si="33"/>
        <v>1240798030.1399999</v>
      </c>
      <c r="R42" s="296">
        <f t="shared" ref="R42:S42" si="36">R43+R105</f>
        <v>-19660112.960000001</v>
      </c>
      <c r="S42" s="296">
        <f t="shared" si="36"/>
        <v>1221137917.1800001</v>
      </c>
      <c r="T42" s="264"/>
      <c r="U42" s="186"/>
      <c r="W42" s="256"/>
    </row>
    <row r="43" spans="1:25" s="185" customFormat="1" ht="36.6" customHeight="1" x14ac:dyDescent="0.25">
      <c r="A43" s="271" t="s">
        <v>65</v>
      </c>
      <c r="B43" s="283" t="s">
        <v>57</v>
      </c>
      <c r="C43" s="284">
        <f t="shared" ref="C43:Q43" si="37">C44+C46+C74+C92</f>
        <v>1381125244.2600002</v>
      </c>
      <c r="D43" s="284">
        <f t="shared" si="37"/>
        <v>50079151.469999999</v>
      </c>
      <c r="E43" s="287">
        <f t="shared" si="37"/>
        <v>1431204395.73</v>
      </c>
      <c r="F43" s="331">
        <f t="shared" ref="F43:G43" si="38">F44+F46+F74+F92</f>
        <v>48661314.099999994</v>
      </c>
      <c r="G43" s="288">
        <f t="shared" si="38"/>
        <v>1479865709.8299999</v>
      </c>
      <c r="H43" s="331">
        <f t="shared" ref="H43:I43" si="39">H44+H46+H74+H92</f>
        <v>34588350.399999999</v>
      </c>
      <c r="I43" s="288">
        <f t="shared" si="39"/>
        <v>1514454060.23</v>
      </c>
      <c r="J43" s="287">
        <f t="shared" si="37"/>
        <v>1240137787.5599999</v>
      </c>
      <c r="K43" s="287">
        <f t="shared" si="37"/>
        <v>12606396.420000002</v>
      </c>
      <c r="L43" s="287">
        <f t="shared" si="37"/>
        <v>1252744183.9799998</v>
      </c>
      <c r="M43" s="288">
        <f t="shared" ref="M43:N43" si="40">M44+M46+M74+M92</f>
        <v>3822000</v>
      </c>
      <c r="N43" s="288">
        <f t="shared" si="40"/>
        <v>1256566183.9799998</v>
      </c>
      <c r="O43" s="287">
        <f t="shared" si="37"/>
        <v>1245095207.3999999</v>
      </c>
      <c r="P43" s="287">
        <f t="shared" si="37"/>
        <v>-4297177.2600000016</v>
      </c>
      <c r="Q43" s="287">
        <f t="shared" si="37"/>
        <v>1240798030.1399999</v>
      </c>
      <c r="R43" s="288">
        <f t="shared" ref="R43:S43" si="41">R44+R46+R74+R92</f>
        <v>-19660112.960000001</v>
      </c>
      <c r="S43" s="288">
        <f t="shared" si="41"/>
        <v>1221137917.1800001</v>
      </c>
      <c r="T43" s="265"/>
      <c r="U43" s="186"/>
      <c r="W43" s="256"/>
      <c r="X43" s="256"/>
      <c r="Y43" s="256"/>
    </row>
    <row r="44" spans="1:25" s="291" customFormat="1" ht="15.6" customHeight="1" x14ac:dyDescent="0.25">
      <c r="A44" s="290" t="s">
        <v>75</v>
      </c>
      <c r="B44" s="229" t="s">
        <v>134</v>
      </c>
      <c r="C44" s="269">
        <f>SUM(C45)</f>
        <v>41122395.399999999</v>
      </c>
      <c r="D44" s="269">
        <f t="shared" ref="D44:S44" si="42">SUM(D45)</f>
        <v>0</v>
      </c>
      <c r="E44" s="269">
        <f t="shared" si="42"/>
        <v>41122395.399999999</v>
      </c>
      <c r="F44" s="270">
        <f t="shared" si="42"/>
        <v>0</v>
      </c>
      <c r="G44" s="270">
        <f t="shared" si="42"/>
        <v>41122395.399999999</v>
      </c>
      <c r="H44" s="270">
        <f t="shared" si="42"/>
        <v>0</v>
      </c>
      <c r="I44" s="270">
        <f t="shared" si="42"/>
        <v>41122395.399999999</v>
      </c>
      <c r="J44" s="269">
        <f t="shared" si="42"/>
        <v>18316568</v>
      </c>
      <c r="K44" s="269">
        <f t="shared" si="42"/>
        <v>0</v>
      </c>
      <c r="L44" s="269">
        <f t="shared" si="42"/>
        <v>18316568</v>
      </c>
      <c r="M44" s="270">
        <f t="shared" si="42"/>
        <v>0</v>
      </c>
      <c r="N44" s="270">
        <f t="shared" si="42"/>
        <v>18316568</v>
      </c>
      <c r="O44" s="269">
        <f t="shared" si="42"/>
        <v>0</v>
      </c>
      <c r="P44" s="269">
        <f t="shared" si="42"/>
        <v>0</v>
      </c>
      <c r="Q44" s="269">
        <f t="shared" si="42"/>
        <v>0</v>
      </c>
      <c r="R44" s="270">
        <f t="shared" si="42"/>
        <v>0</v>
      </c>
      <c r="S44" s="270">
        <f t="shared" si="42"/>
        <v>0</v>
      </c>
      <c r="T44" s="261"/>
    </row>
    <row r="45" spans="1:25" s="186" customFormat="1" ht="43.2" customHeight="1" x14ac:dyDescent="0.25">
      <c r="A45" s="285" t="s">
        <v>448</v>
      </c>
      <c r="B45" s="283" t="s">
        <v>366</v>
      </c>
      <c r="C45" s="273">
        <v>41122395.399999999</v>
      </c>
      <c r="D45" s="273"/>
      <c r="E45" s="273">
        <f>C45+D45</f>
        <v>41122395.399999999</v>
      </c>
      <c r="F45" s="274"/>
      <c r="G45" s="274">
        <f>E45+F45</f>
        <v>41122395.399999999</v>
      </c>
      <c r="H45" s="274"/>
      <c r="I45" s="274">
        <f>G45+H45</f>
        <v>41122395.399999999</v>
      </c>
      <c r="J45" s="274">
        <v>18316568</v>
      </c>
      <c r="K45" s="274"/>
      <c r="L45" s="274">
        <f>J45+K45</f>
        <v>18316568</v>
      </c>
      <c r="M45" s="274"/>
      <c r="N45" s="274">
        <f>L45+M45</f>
        <v>18316568</v>
      </c>
      <c r="O45" s="274">
        <v>0</v>
      </c>
      <c r="P45" s="274"/>
      <c r="Q45" s="274">
        <f>O45+P45</f>
        <v>0</v>
      </c>
      <c r="R45" s="274"/>
      <c r="S45" s="274">
        <f>Q45+R45</f>
        <v>0</v>
      </c>
      <c r="T45" s="262"/>
    </row>
    <row r="46" spans="1:25" s="291" customFormat="1" ht="25.95" customHeight="1" x14ac:dyDescent="0.25">
      <c r="A46" s="290" t="s">
        <v>71</v>
      </c>
      <c r="B46" s="229" t="s">
        <v>135</v>
      </c>
      <c r="C46" s="269">
        <f t="shared" ref="C46:Q46" si="43">SUM(C47:C65)</f>
        <v>380400647.46000004</v>
      </c>
      <c r="D46" s="269">
        <f t="shared" si="43"/>
        <v>20943979.240000002</v>
      </c>
      <c r="E46" s="269">
        <f>SUM(E47:E67)</f>
        <v>401344626.69999999</v>
      </c>
      <c r="F46" s="269">
        <f t="shared" ref="F46" si="44">SUM(F47:F67)</f>
        <v>17001227.41</v>
      </c>
      <c r="G46" s="269">
        <f>SUM(G47:G73)</f>
        <v>418345854.11000001</v>
      </c>
      <c r="H46" s="269">
        <f t="shared" ref="H46:I46" si="45">SUM(H47:H73)</f>
        <v>27346770.399999999</v>
      </c>
      <c r="I46" s="269">
        <f t="shared" si="45"/>
        <v>445692624.50999999</v>
      </c>
      <c r="J46" s="269">
        <f t="shared" si="43"/>
        <v>358855491.71000004</v>
      </c>
      <c r="K46" s="269">
        <f t="shared" si="43"/>
        <v>19190363.220000003</v>
      </c>
      <c r="L46" s="269">
        <f>SUM(L47:L72)</f>
        <v>378045854.93000001</v>
      </c>
      <c r="M46" s="269">
        <f t="shared" ref="M46:N46" si="46">SUM(M47:M72)</f>
        <v>3822000</v>
      </c>
      <c r="N46" s="269">
        <f t="shared" si="46"/>
        <v>381867854.93000001</v>
      </c>
      <c r="O46" s="269">
        <f t="shared" si="43"/>
        <v>357148443.24000001</v>
      </c>
      <c r="P46" s="269">
        <f t="shared" si="43"/>
        <v>1601457.44</v>
      </c>
      <c r="Q46" s="269">
        <f t="shared" si="43"/>
        <v>358749900.68000001</v>
      </c>
      <c r="R46" s="270">
        <f t="shared" ref="R46:S46" si="47">SUM(R47:R65)</f>
        <v>0</v>
      </c>
      <c r="S46" s="270">
        <f t="shared" si="47"/>
        <v>358749900.68000001</v>
      </c>
      <c r="T46" s="261"/>
    </row>
    <row r="47" spans="1:25" s="186" customFormat="1" ht="82.2" customHeight="1" x14ac:dyDescent="0.25">
      <c r="A47" s="304" t="s">
        <v>444</v>
      </c>
      <c r="B47" s="283" t="s">
        <v>367</v>
      </c>
      <c r="C47" s="273">
        <v>47022948</v>
      </c>
      <c r="D47" s="273"/>
      <c r="E47" s="273">
        <f>C47+D47</f>
        <v>47022948</v>
      </c>
      <c r="F47" s="274"/>
      <c r="G47" s="274">
        <f>E47+F47</f>
        <v>47022948</v>
      </c>
      <c r="H47" s="274">
        <v>6275782.7999999998</v>
      </c>
      <c r="I47" s="274">
        <f>G47+H47</f>
        <v>53298730.799999997</v>
      </c>
      <c r="J47" s="274">
        <v>15674316</v>
      </c>
      <c r="K47" s="274"/>
      <c r="L47" s="274">
        <f>J47+K47</f>
        <v>15674316</v>
      </c>
      <c r="M47" s="274"/>
      <c r="N47" s="274">
        <f>L47+M47</f>
        <v>15674316</v>
      </c>
      <c r="O47" s="274">
        <v>0</v>
      </c>
      <c r="P47" s="274"/>
      <c r="Q47" s="274">
        <f>O47+P47</f>
        <v>0</v>
      </c>
      <c r="R47" s="274"/>
      <c r="S47" s="274">
        <f>Q47+R47</f>
        <v>0</v>
      </c>
      <c r="T47" s="262"/>
    </row>
    <row r="48" spans="1:25" s="186" customFormat="1" ht="66.599999999999994" customHeight="1" x14ac:dyDescent="0.25">
      <c r="A48" s="304" t="s">
        <v>445</v>
      </c>
      <c r="B48" s="283" t="s">
        <v>368</v>
      </c>
      <c r="C48" s="273">
        <v>911669.4</v>
      </c>
      <c r="D48" s="273"/>
      <c r="E48" s="273">
        <f t="shared" ref="E48:E65" si="48">C48+D48</f>
        <v>911669.4</v>
      </c>
      <c r="F48" s="274"/>
      <c r="G48" s="274">
        <f t="shared" ref="G48:G67" si="49">E48+F48</f>
        <v>911669.4</v>
      </c>
      <c r="H48" s="274">
        <v>121673.34</v>
      </c>
      <c r="I48" s="274">
        <f t="shared" ref="I48:I73" si="50">G48+H48</f>
        <v>1033342.74</v>
      </c>
      <c r="J48" s="274">
        <v>303889.8</v>
      </c>
      <c r="K48" s="274"/>
      <c r="L48" s="274">
        <f t="shared" ref="L48:L65" si="51">J48+K48</f>
        <v>303889.8</v>
      </c>
      <c r="M48" s="274"/>
      <c r="N48" s="274">
        <f t="shared" ref="N48" si="52">L48+M48</f>
        <v>303889.8</v>
      </c>
      <c r="O48" s="274">
        <v>0</v>
      </c>
      <c r="P48" s="274"/>
      <c r="Q48" s="274">
        <f t="shared" ref="Q48:Q65" si="53">O48+P48</f>
        <v>0</v>
      </c>
      <c r="R48" s="274"/>
      <c r="S48" s="274">
        <f t="shared" ref="S48:S50" si="54">Q48+R48</f>
        <v>0</v>
      </c>
      <c r="T48" s="262"/>
    </row>
    <row r="49" spans="1:20" s="186" customFormat="1" ht="43.8" customHeight="1" x14ac:dyDescent="0.25">
      <c r="A49" s="304" t="s">
        <v>483</v>
      </c>
      <c r="B49" s="343" t="s">
        <v>482</v>
      </c>
      <c r="C49" s="273"/>
      <c r="D49" s="273"/>
      <c r="E49" s="273"/>
      <c r="F49" s="274"/>
      <c r="G49" s="274"/>
      <c r="H49" s="274">
        <v>13298.4</v>
      </c>
      <c r="I49" s="274">
        <f t="shared" si="50"/>
        <v>13298.4</v>
      </c>
      <c r="J49" s="274"/>
      <c r="K49" s="274"/>
      <c r="L49" s="274"/>
      <c r="M49" s="274"/>
      <c r="N49" s="274"/>
      <c r="O49" s="274"/>
      <c r="P49" s="274"/>
      <c r="Q49" s="274"/>
      <c r="R49" s="274"/>
      <c r="S49" s="274"/>
      <c r="T49" s="262"/>
    </row>
    <row r="50" spans="1:20" s="186" customFormat="1" ht="69.599999999999994" customHeight="1" x14ac:dyDescent="0.25">
      <c r="A50" s="304" t="s">
        <v>447</v>
      </c>
      <c r="B50" s="286" t="s">
        <v>370</v>
      </c>
      <c r="C50" s="273">
        <v>17871298.719999999</v>
      </c>
      <c r="D50" s="273">
        <v>1228051.8600000001</v>
      </c>
      <c r="E50" s="273">
        <f t="shared" si="48"/>
        <v>19099350.579999998</v>
      </c>
      <c r="F50" s="274"/>
      <c r="G50" s="274">
        <f t="shared" si="49"/>
        <v>19099350.579999998</v>
      </c>
      <c r="H50" s="274"/>
      <c r="I50" s="274">
        <f t="shared" si="50"/>
        <v>19099350.579999998</v>
      </c>
      <c r="J50" s="274">
        <v>17303503.890000001</v>
      </c>
      <c r="K50" s="274">
        <v>1189900.6200000001</v>
      </c>
      <c r="L50" s="274">
        <f t="shared" si="51"/>
        <v>18493404.510000002</v>
      </c>
      <c r="M50" s="274"/>
      <c r="N50" s="274">
        <f t="shared" ref="N50" si="55">L50+M50</f>
        <v>18493404.510000002</v>
      </c>
      <c r="O50" s="274">
        <v>16628801.560000001</v>
      </c>
      <c r="P50" s="274">
        <v>1201636.32</v>
      </c>
      <c r="Q50" s="274">
        <f t="shared" si="53"/>
        <v>17830437.879999999</v>
      </c>
      <c r="R50" s="274"/>
      <c r="S50" s="274">
        <f t="shared" si="54"/>
        <v>17830437.879999999</v>
      </c>
      <c r="T50" s="262"/>
    </row>
    <row r="51" spans="1:20" s="186" customFormat="1" ht="39.6" customHeight="1" x14ac:dyDescent="0.25">
      <c r="A51" s="326" t="s">
        <v>457</v>
      </c>
      <c r="B51" s="313" t="s">
        <v>465</v>
      </c>
      <c r="C51" s="273"/>
      <c r="D51" s="273"/>
      <c r="E51" s="273"/>
      <c r="F51" s="332">
        <v>1250000</v>
      </c>
      <c r="G51" s="274">
        <f t="shared" si="49"/>
        <v>1250000</v>
      </c>
      <c r="H51" s="332"/>
      <c r="I51" s="274">
        <f t="shared" si="50"/>
        <v>1250000</v>
      </c>
      <c r="J51" s="274"/>
      <c r="K51" s="274"/>
      <c r="L51" s="274"/>
      <c r="M51" s="274"/>
      <c r="N51" s="274"/>
      <c r="O51" s="274"/>
      <c r="P51" s="274"/>
      <c r="Q51" s="274"/>
      <c r="R51" s="274"/>
      <c r="S51" s="274"/>
      <c r="T51" s="262"/>
    </row>
    <row r="52" spans="1:20" s="186" customFormat="1" ht="27" customHeight="1" x14ac:dyDescent="0.25">
      <c r="A52" s="326" t="s">
        <v>456</v>
      </c>
      <c r="B52" s="313" t="s">
        <v>466</v>
      </c>
      <c r="C52" s="273"/>
      <c r="D52" s="273"/>
      <c r="E52" s="273"/>
      <c r="F52" s="332">
        <v>8885022.6600000001</v>
      </c>
      <c r="G52" s="274">
        <f t="shared" si="49"/>
        <v>8885022.6600000001</v>
      </c>
      <c r="H52" s="348">
        <v>6160282.3600000003</v>
      </c>
      <c r="I52" s="274">
        <f t="shared" si="50"/>
        <v>15045305.02</v>
      </c>
      <c r="J52" s="274"/>
      <c r="K52" s="274"/>
      <c r="L52" s="274"/>
      <c r="M52" s="274"/>
      <c r="N52" s="274"/>
      <c r="O52" s="274"/>
      <c r="P52" s="274"/>
      <c r="Q52" s="274"/>
      <c r="R52" s="274"/>
      <c r="S52" s="274"/>
      <c r="T52" s="262"/>
    </row>
    <row r="53" spans="1:20" s="186" customFormat="1" ht="69.599999999999994" customHeight="1" x14ac:dyDescent="0.25">
      <c r="A53" s="309" t="s">
        <v>454</v>
      </c>
      <c r="B53" s="308" t="s">
        <v>453</v>
      </c>
      <c r="C53" s="273"/>
      <c r="D53" s="273">
        <v>16497532.48</v>
      </c>
      <c r="E53" s="273">
        <f t="shared" si="48"/>
        <v>16497532.48</v>
      </c>
      <c r="F53" s="274"/>
      <c r="G53" s="274">
        <f t="shared" si="49"/>
        <v>16497532.48</v>
      </c>
      <c r="H53" s="274"/>
      <c r="I53" s="274">
        <f t="shared" si="50"/>
        <v>16497532.48</v>
      </c>
      <c r="J53" s="274"/>
      <c r="K53" s="274">
        <v>18049880.109999999</v>
      </c>
      <c r="L53" s="274">
        <f t="shared" si="51"/>
        <v>18049880.109999999</v>
      </c>
      <c r="M53" s="274"/>
      <c r="N53" s="274">
        <f t="shared" ref="N53" si="56">L53+M53</f>
        <v>18049880.109999999</v>
      </c>
      <c r="O53" s="274"/>
      <c r="P53" s="274"/>
      <c r="Q53" s="274"/>
      <c r="R53" s="274"/>
      <c r="S53" s="274"/>
      <c r="T53" s="262"/>
    </row>
    <row r="54" spans="1:20" s="186" customFormat="1" ht="53.4" customHeight="1" x14ac:dyDescent="0.25">
      <c r="A54" s="327" t="s">
        <v>458</v>
      </c>
      <c r="B54" s="313" t="s">
        <v>467</v>
      </c>
      <c r="C54" s="273"/>
      <c r="D54" s="273"/>
      <c r="E54" s="273"/>
      <c r="F54" s="333">
        <v>2950809.67</v>
      </c>
      <c r="G54" s="274">
        <f t="shared" si="49"/>
        <v>2950809.67</v>
      </c>
      <c r="H54" s="333"/>
      <c r="I54" s="274">
        <f t="shared" si="50"/>
        <v>2950809.67</v>
      </c>
      <c r="J54" s="274"/>
      <c r="K54" s="274"/>
      <c r="L54" s="274"/>
      <c r="M54" s="274"/>
      <c r="N54" s="274"/>
      <c r="O54" s="274"/>
      <c r="P54" s="274"/>
      <c r="Q54" s="274"/>
      <c r="R54" s="274"/>
      <c r="S54" s="274"/>
      <c r="T54" s="262"/>
    </row>
    <row r="55" spans="1:20" s="186" customFormat="1" ht="28.8" customHeight="1" x14ac:dyDescent="0.25">
      <c r="A55" s="327" t="s">
        <v>459</v>
      </c>
      <c r="B55" s="313" t="s">
        <v>468</v>
      </c>
      <c r="C55" s="273"/>
      <c r="D55" s="273"/>
      <c r="E55" s="273"/>
      <c r="F55" s="333">
        <v>2018422.76</v>
      </c>
      <c r="G55" s="274">
        <f t="shared" si="49"/>
        <v>2018422.76</v>
      </c>
      <c r="H55" s="333"/>
      <c r="I55" s="274">
        <f t="shared" si="50"/>
        <v>2018422.76</v>
      </c>
      <c r="J55" s="274"/>
      <c r="K55" s="274"/>
      <c r="L55" s="274"/>
      <c r="M55" s="274"/>
      <c r="N55" s="274"/>
      <c r="O55" s="274"/>
      <c r="P55" s="274"/>
      <c r="Q55" s="274"/>
      <c r="R55" s="274"/>
      <c r="S55" s="274"/>
      <c r="T55" s="262"/>
    </row>
    <row r="56" spans="1:20" s="186" customFormat="1" ht="30.6" customHeight="1" x14ac:dyDescent="0.25">
      <c r="A56" s="304" t="s">
        <v>416</v>
      </c>
      <c r="B56" s="286" t="s">
        <v>415</v>
      </c>
      <c r="C56" s="273"/>
      <c r="D56" s="273">
        <v>7050000</v>
      </c>
      <c r="E56" s="273">
        <f t="shared" si="48"/>
        <v>7050000</v>
      </c>
      <c r="F56" s="274"/>
      <c r="G56" s="274">
        <f t="shared" si="49"/>
        <v>7050000</v>
      </c>
      <c r="H56" s="274"/>
      <c r="I56" s="274">
        <f t="shared" si="50"/>
        <v>7050000</v>
      </c>
      <c r="J56" s="274"/>
      <c r="K56" s="274"/>
      <c r="L56" s="274"/>
      <c r="M56" s="274"/>
      <c r="N56" s="274"/>
      <c r="O56" s="274"/>
      <c r="P56" s="274"/>
      <c r="Q56" s="274"/>
      <c r="R56" s="274"/>
      <c r="S56" s="274"/>
      <c r="T56" s="262"/>
    </row>
    <row r="57" spans="1:20" s="186" customFormat="1" ht="85.2" customHeight="1" x14ac:dyDescent="0.25">
      <c r="A57" s="304" t="s">
        <v>446</v>
      </c>
      <c r="B57" s="303" t="s">
        <v>379</v>
      </c>
      <c r="C57" s="273">
        <v>448772.27</v>
      </c>
      <c r="D57" s="273">
        <v>-49170.15</v>
      </c>
      <c r="E57" s="273">
        <f t="shared" ref="E57" si="57">C57+D57</f>
        <v>399602.12</v>
      </c>
      <c r="F57" s="274"/>
      <c r="G57" s="274">
        <f t="shared" si="49"/>
        <v>399602.12</v>
      </c>
      <c r="H57" s="274"/>
      <c r="I57" s="274">
        <f t="shared" si="50"/>
        <v>399602.12</v>
      </c>
      <c r="J57" s="274">
        <v>448772.27</v>
      </c>
      <c r="K57" s="274">
        <v>-49170.15</v>
      </c>
      <c r="L57" s="274">
        <f t="shared" ref="L57" si="58">J57+K57</f>
        <v>399602.12</v>
      </c>
      <c r="M57" s="274"/>
      <c r="N57" s="274">
        <f t="shared" ref="N57:N63" si="59">L57+M57</f>
        <v>399602.12</v>
      </c>
      <c r="O57" s="274">
        <v>0</v>
      </c>
      <c r="P57" s="274">
        <v>400068.48</v>
      </c>
      <c r="Q57" s="274">
        <f t="shared" ref="Q57" si="60">O57+P57</f>
        <v>400068.48</v>
      </c>
      <c r="R57" s="274"/>
      <c r="S57" s="274">
        <f t="shared" ref="S57:S63" si="61">Q57+R57</f>
        <v>400068.48</v>
      </c>
      <c r="T57" s="262"/>
    </row>
    <row r="58" spans="1:20" s="186" customFormat="1" ht="54" customHeight="1" x14ac:dyDescent="0.25">
      <c r="A58" s="304" t="s">
        <v>417</v>
      </c>
      <c r="B58" s="283" t="s">
        <v>372</v>
      </c>
      <c r="C58" s="273">
        <v>109090.88</v>
      </c>
      <c r="D58" s="273">
        <v>144877.44</v>
      </c>
      <c r="E58" s="273">
        <f t="shared" si="48"/>
        <v>253968.32</v>
      </c>
      <c r="F58" s="274"/>
      <c r="G58" s="274">
        <f t="shared" si="49"/>
        <v>253968.32</v>
      </c>
      <c r="H58" s="274"/>
      <c r="I58" s="274">
        <f t="shared" si="50"/>
        <v>253968.32</v>
      </c>
      <c r="J58" s="274">
        <v>109090.88</v>
      </c>
      <c r="K58" s="274">
        <v>-247.36</v>
      </c>
      <c r="L58" s="274">
        <f t="shared" si="51"/>
        <v>108843.52</v>
      </c>
      <c r="M58" s="274"/>
      <c r="N58" s="274">
        <f t="shared" si="59"/>
        <v>108843.52</v>
      </c>
      <c r="O58" s="274">
        <v>109090.88</v>
      </c>
      <c r="P58" s="274">
        <v>-247.36</v>
      </c>
      <c r="Q58" s="274">
        <f t="shared" si="53"/>
        <v>108843.52</v>
      </c>
      <c r="R58" s="274"/>
      <c r="S58" s="274">
        <f t="shared" si="61"/>
        <v>108843.52</v>
      </c>
      <c r="T58" s="262"/>
    </row>
    <row r="59" spans="1:20" s="186" customFormat="1" ht="42" customHeight="1" x14ac:dyDescent="0.25">
      <c r="A59" s="304" t="s">
        <v>419</v>
      </c>
      <c r="B59" s="286" t="s">
        <v>372</v>
      </c>
      <c r="C59" s="273">
        <v>1050000</v>
      </c>
      <c r="D59" s="273"/>
      <c r="E59" s="273">
        <f t="shared" si="48"/>
        <v>1050000</v>
      </c>
      <c r="F59" s="274"/>
      <c r="G59" s="274">
        <f t="shared" si="49"/>
        <v>1050000</v>
      </c>
      <c r="H59" s="274"/>
      <c r="I59" s="274">
        <f t="shared" si="50"/>
        <v>1050000</v>
      </c>
      <c r="J59" s="274">
        <v>414715</v>
      </c>
      <c r="K59" s="274"/>
      <c r="L59" s="274">
        <f t="shared" si="51"/>
        <v>414715</v>
      </c>
      <c r="M59" s="274"/>
      <c r="N59" s="274">
        <f t="shared" si="59"/>
        <v>414715</v>
      </c>
      <c r="O59" s="274">
        <v>414715</v>
      </c>
      <c r="P59" s="274"/>
      <c r="Q59" s="274">
        <f t="shared" si="53"/>
        <v>414715</v>
      </c>
      <c r="R59" s="274"/>
      <c r="S59" s="274">
        <f t="shared" si="61"/>
        <v>414715</v>
      </c>
      <c r="T59" s="262"/>
    </row>
    <row r="60" spans="1:20" s="186" customFormat="1" ht="55.95" customHeight="1" x14ac:dyDescent="0.25">
      <c r="A60" s="304" t="s">
        <v>425</v>
      </c>
      <c r="B60" s="286" t="s">
        <v>372</v>
      </c>
      <c r="C60" s="273">
        <v>278700</v>
      </c>
      <c r="D60" s="273"/>
      <c r="E60" s="273">
        <f t="shared" si="48"/>
        <v>278700</v>
      </c>
      <c r="F60" s="274"/>
      <c r="G60" s="274">
        <f t="shared" si="49"/>
        <v>278700</v>
      </c>
      <c r="H60" s="274"/>
      <c r="I60" s="274">
        <f t="shared" si="50"/>
        <v>278700</v>
      </c>
      <c r="J60" s="274">
        <v>277290</v>
      </c>
      <c r="K60" s="274"/>
      <c r="L60" s="274">
        <f t="shared" si="51"/>
        <v>277290</v>
      </c>
      <c r="M60" s="274"/>
      <c r="N60" s="274">
        <f t="shared" si="59"/>
        <v>277290</v>
      </c>
      <c r="O60" s="274">
        <v>262170</v>
      </c>
      <c r="P60" s="274"/>
      <c r="Q60" s="274">
        <f t="shared" si="53"/>
        <v>262170</v>
      </c>
      <c r="R60" s="274"/>
      <c r="S60" s="274">
        <f t="shared" si="61"/>
        <v>262170</v>
      </c>
      <c r="T60" s="262"/>
    </row>
    <row r="61" spans="1:20" s="186" customFormat="1" ht="27" customHeight="1" x14ac:dyDescent="0.25">
      <c r="A61" s="304" t="s">
        <v>426</v>
      </c>
      <c r="B61" s="283" t="s">
        <v>372</v>
      </c>
      <c r="C61" s="273">
        <v>4472402.3899999997</v>
      </c>
      <c r="D61" s="273">
        <v>-4472402.3899999997</v>
      </c>
      <c r="E61" s="273">
        <f t="shared" si="48"/>
        <v>0</v>
      </c>
      <c r="F61" s="274"/>
      <c r="G61" s="274">
        <f t="shared" si="49"/>
        <v>0</v>
      </c>
      <c r="H61" s="274"/>
      <c r="I61" s="274">
        <f t="shared" si="50"/>
        <v>0</v>
      </c>
      <c r="J61" s="274">
        <v>0</v>
      </c>
      <c r="K61" s="274"/>
      <c r="L61" s="274">
        <f t="shared" si="51"/>
        <v>0</v>
      </c>
      <c r="M61" s="274"/>
      <c r="N61" s="274">
        <f t="shared" si="59"/>
        <v>0</v>
      </c>
      <c r="O61" s="274">
        <v>0</v>
      </c>
      <c r="P61" s="274"/>
      <c r="Q61" s="274">
        <f t="shared" si="53"/>
        <v>0</v>
      </c>
      <c r="R61" s="274"/>
      <c r="S61" s="274">
        <f t="shared" si="61"/>
        <v>0</v>
      </c>
      <c r="T61" s="262"/>
    </row>
    <row r="62" spans="1:20" s="186" customFormat="1" ht="66.599999999999994" customHeight="1" x14ac:dyDescent="0.25">
      <c r="A62" s="304" t="s">
        <v>427</v>
      </c>
      <c r="B62" s="283" t="s">
        <v>372</v>
      </c>
      <c r="C62" s="273">
        <v>5502100</v>
      </c>
      <c r="D62" s="273"/>
      <c r="E62" s="273">
        <f t="shared" si="48"/>
        <v>5502100</v>
      </c>
      <c r="F62" s="274"/>
      <c r="G62" s="274">
        <f t="shared" si="49"/>
        <v>5502100</v>
      </c>
      <c r="H62" s="274"/>
      <c r="I62" s="274">
        <f t="shared" si="50"/>
        <v>5502100</v>
      </c>
      <c r="J62" s="274">
        <v>0</v>
      </c>
      <c r="K62" s="274"/>
      <c r="L62" s="274">
        <f t="shared" si="51"/>
        <v>0</v>
      </c>
      <c r="M62" s="274"/>
      <c r="N62" s="274">
        <f t="shared" si="59"/>
        <v>0</v>
      </c>
      <c r="O62" s="274">
        <v>0</v>
      </c>
      <c r="P62" s="274"/>
      <c r="Q62" s="274">
        <f t="shared" si="53"/>
        <v>0</v>
      </c>
      <c r="R62" s="274"/>
      <c r="S62" s="274">
        <f t="shared" si="61"/>
        <v>0</v>
      </c>
      <c r="T62" s="262"/>
    </row>
    <row r="63" spans="1:20" s="186" customFormat="1" ht="83.4" customHeight="1" x14ac:dyDescent="0.25">
      <c r="A63" s="304" t="s">
        <v>428</v>
      </c>
      <c r="B63" s="283" t="s">
        <v>372</v>
      </c>
      <c r="C63" s="273">
        <v>893788</v>
      </c>
      <c r="D63" s="273"/>
      <c r="E63" s="273">
        <f t="shared" si="48"/>
        <v>893788</v>
      </c>
      <c r="F63" s="274"/>
      <c r="G63" s="274">
        <f t="shared" si="49"/>
        <v>893788</v>
      </c>
      <c r="H63" s="274"/>
      <c r="I63" s="274">
        <f t="shared" si="50"/>
        <v>893788</v>
      </c>
      <c r="J63" s="274">
        <v>893788</v>
      </c>
      <c r="K63" s="274"/>
      <c r="L63" s="274">
        <f t="shared" si="51"/>
        <v>893788</v>
      </c>
      <c r="M63" s="274"/>
      <c r="N63" s="274">
        <f t="shared" si="59"/>
        <v>893788</v>
      </c>
      <c r="O63" s="274">
        <v>893788</v>
      </c>
      <c r="P63" s="274"/>
      <c r="Q63" s="274">
        <f t="shared" si="53"/>
        <v>893788</v>
      </c>
      <c r="R63" s="274"/>
      <c r="S63" s="274">
        <f t="shared" si="61"/>
        <v>893788</v>
      </c>
      <c r="T63" s="262"/>
    </row>
    <row r="64" spans="1:20" s="186" customFormat="1" ht="16.2" customHeight="1" x14ac:dyDescent="0.25">
      <c r="A64" s="304" t="s">
        <v>449</v>
      </c>
      <c r="B64" s="283" t="s">
        <v>372</v>
      </c>
      <c r="C64" s="273"/>
      <c r="D64" s="273">
        <v>545090</v>
      </c>
      <c r="E64" s="273">
        <f t="shared" si="48"/>
        <v>545090</v>
      </c>
      <c r="F64" s="274"/>
      <c r="G64" s="274">
        <f t="shared" si="49"/>
        <v>545090</v>
      </c>
      <c r="H64" s="274"/>
      <c r="I64" s="274">
        <f t="shared" si="50"/>
        <v>545090</v>
      </c>
      <c r="J64" s="274"/>
      <c r="K64" s="274"/>
      <c r="L64" s="274"/>
      <c r="M64" s="274"/>
      <c r="N64" s="274"/>
      <c r="O64" s="274"/>
      <c r="P64" s="274"/>
      <c r="Q64" s="274"/>
      <c r="R64" s="274"/>
      <c r="S64" s="274"/>
      <c r="T64" s="262"/>
    </row>
    <row r="65" spans="1:25" s="186" customFormat="1" ht="28.95" customHeight="1" x14ac:dyDescent="0.25">
      <c r="A65" s="304" t="s">
        <v>421</v>
      </c>
      <c r="B65" s="286" t="s">
        <v>372</v>
      </c>
      <c r="C65" s="273">
        <v>301839877.80000001</v>
      </c>
      <c r="D65" s="273"/>
      <c r="E65" s="273">
        <f t="shared" si="48"/>
        <v>301839877.80000001</v>
      </c>
      <c r="F65" s="274"/>
      <c r="G65" s="274">
        <f t="shared" si="49"/>
        <v>301839877.80000001</v>
      </c>
      <c r="H65" s="274"/>
      <c r="I65" s="274">
        <f t="shared" si="50"/>
        <v>301839877.80000001</v>
      </c>
      <c r="J65" s="273">
        <v>323430125.87</v>
      </c>
      <c r="K65" s="273"/>
      <c r="L65" s="274">
        <f t="shared" si="51"/>
        <v>323430125.87</v>
      </c>
      <c r="M65" s="274"/>
      <c r="N65" s="274">
        <f t="shared" ref="N65:N69" si="62">L65+M65</f>
        <v>323430125.87</v>
      </c>
      <c r="O65" s="273">
        <v>338839877.80000001</v>
      </c>
      <c r="P65" s="273"/>
      <c r="Q65" s="274">
        <f t="shared" si="53"/>
        <v>338839877.80000001</v>
      </c>
      <c r="R65" s="274"/>
      <c r="S65" s="274">
        <f t="shared" ref="S65" si="63">Q65+R65</f>
        <v>338839877.80000001</v>
      </c>
      <c r="T65" s="258"/>
    </row>
    <row r="66" spans="1:25" s="186" customFormat="1" ht="39.6" customHeight="1" x14ac:dyDescent="0.25">
      <c r="A66" s="327" t="s">
        <v>460</v>
      </c>
      <c r="B66" s="313" t="s">
        <v>372</v>
      </c>
      <c r="C66" s="273"/>
      <c r="D66" s="273"/>
      <c r="E66" s="273"/>
      <c r="F66" s="333">
        <v>546090</v>
      </c>
      <c r="G66" s="274">
        <f t="shared" si="49"/>
        <v>546090</v>
      </c>
      <c r="H66" s="333"/>
      <c r="I66" s="274">
        <f t="shared" si="50"/>
        <v>546090</v>
      </c>
      <c r="J66" s="273"/>
      <c r="K66" s="273"/>
      <c r="L66" s="274"/>
      <c r="M66" s="274"/>
      <c r="N66" s="274">
        <f t="shared" si="62"/>
        <v>0</v>
      </c>
      <c r="O66" s="273"/>
      <c r="P66" s="273"/>
      <c r="Q66" s="274"/>
      <c r="R66" s="274"/>
      <c r="S66" s="274"/>
      <c r="T66" s="258"/>
    </row>
    <row r="67" spans="1:25" s="186" customFormat="1" ht="53.4" customHeight="1" x14ac:dyDescent="0.25">
      <c r="A67" s="327" t="s">
        <v>474</v>
      </c>
      <c r="B67" s="334" t="s">
        <v>372</v>
      </c>
      <c r="C67" s="273"/>
      <c r="D67" s="273"/>
      <c r="E67" s="273"/>
      <c r="F67" s="333">
        <v>1350882.32</v>
      </c>
      <c r="G67" s="274">
        <f t="shared" si="49"/>
        <v>1350882.32</v>
      </c>
      <c r="H67" s="333"/>
      <c r="I67" s="274">
        <f t="shared" si="50"/>
        <v>1350882.32</v>
      </c>
      <c r="J67" s="273"/>
      <c r="K67" s="273"/>
      <c r="L67" s="274"/>
      <c r="M67" s="274"/>
      <c r="N67" s="274">
        <f t="shared" si="62"/>
        <v>0</v>
      </c>
      <c r="O67" s="273"/>
      <c r="P67" s="273"/>
      <c r="Q67" s="274"/>
      <c r="R67" s="274"/>
      <c r="S67" s="274"/>
      <c r="T67" s="258"/>
    </row>
    <row r="68" spans="1:25" s="186" customFormat="1" ht="39.6" customHeight="1" x14ac:dyDescent="0.25">
      <c r="A68" s="327" t="s">
        <v>484</v>
      </c>
      <c r="B68" s="346" t="s">
        <v>372</v>
      </c>
      <c r="C68" s="273"/>
      <c r="D68" s="273"/>
      <c r="E68" s="273"/>
      <c r="F68" s="333"/>
      <c r="G68" s="274"/>
      <c r="H68" s="333">
        <v>2426561.0499999998</v>
      </c>
      <c r="I68" s="274">
        <f t="shared" si="50"/>
        <v>2426561.0499999998</v>
      </c>
      <c r="J68" s="273"/>
      <c r="K68" s="273"/>
      <c r="L68" s="274"/>
      <c r="M68" s="270">
        <v>3822000</v>
      </c>
      <c r="N68" s="274">
        <f t="shared" si="62"/>
        <v>3822000</v>
      </c>
      <c r="O68" s="273"/>
      <c r="P68" s="273"/>
      <c r="Q68" s="274"/>
      <c r="R68" s="274"/>
      <c r="S68" s="274"/>
      <c r="T68" s="258"/>
    </row>
    <row r="69" spans="1:25" s="186" customFormat="1" ht="53.4" customHeight="1" x14ac:dyDescent="0.25">
      <c r="A69" s="327" t="s">
        <v>485</v>
      </c>
      <c r="B69" s="346" t="s">
        <v>372</v>
      </c>
      <c r="C69" s="273"/>
      <c r="D69" s="273"/>
      <c r="E69" s="273"/>
      <c r="F69" s="333"/>
      <c r="G69" s="274"/>
      <c r="H69" s="333">
        <v>7604662.6699999999</v>
      </c>
      <c r="I69" s="274">
        <f t="shared" si="50"/>
        <v>7604662.6699999999</v>
      </c>
      <c r="J69" s="273"/>
      <c r="K69" s="273"/>
      <c r="L69" s="274"/>
      <c r="M69" s="274"/>
      <c r="N69" s="274">
        <f t="shared" si="62"/>
        <v>0</v>
      </c>
      <c r="O69" s="273"/>
      <c r="P69" s="273"/>
      <c r="Q69" s="274"/>
      <c r="R69" s="274"/>
      <c r="S69" s="274"/>
      <c r="T69" s="258"/>
    </row>
    <row r="70" spans="1:25" s="186" customFormat="1" ht="53.4" customHeight="1" x14ac:dyDescent="0.25">
      <c r="A70" s="327" t="s">
        <v>486</v>
      </c>
      <c r="B70" s="346" t="s">
        <v>372</v>
      </c>
      <c r="C70" s="273"/>
      <c r="D70" s="273"/>
      <c r="E70" s="273"/>
      <c r="F70" s="333"/>
      <c r="G70" s="274"/>
      <c r="H70" s="333">
        <v>1542661</v>
      </c>
      <c r="I70" s="274">
        <f t="shared" si="50"/>
        <v>1542661</v>
      </c>
      <c r="J70" s="273"/>
      <c r="K70" s="273"/>
      <c r="L70" s="274"/>
      <c r="M70" s="274"/>
      <c r="N70" s="274"/>
      <c r="O70" s="273"/>
      <c r="P70" s="273"/>
      <c r="Q70" s="274"/>
      <c r="R70" s="274"/>
      <c r="S70" s="274"/>
      <c r="T70" s="258"/>
    </row>
    <row r="71" spans="1:25" s="186" customFormat="1" ht="28.2" customHeight="1" x14ac:dyDescent="0.25">
      <c r="A71" s="327" t="s">
        <v>489</v>
      </c>
      <c r="B71" s="346" t="s">
        <v>372</v>
      </c>
      <c r="C71" s="273"/>
      <c r="D71" s="273"/>
      <c r="E71" s="273"/>
      <c r="F71" s="333"/>
      <c r="G71" s="274"/>
      <c r="H71" s="333">
        <v>605297</v>
      </c>
      <c r="I71" s="274">
        <f t="shared" si="50"/>
        <v>605297</v>
      </c>
      <c r="J71" s="273"/>
      <c r="K71" s="273"/>
      <c r="L71" s="274"/>
      <c r="M71" s="274"/>
      <c r="N71" s="274"/>
      <c r="O71" s="273"/>
      <c r="P71" s="273"/>
      <c r="Q71" s="274"/>
      <c r="R71" s="274"/>
      <c r="S71" s="274"/>
      <c r="T71" s="258"/>
    </row>
    <row r="72" spans="1:25" s="186" customFormat="1" ht="19.8" customHeight="1" x14ac:dyDescent="0.25">
      <c r="A72" s="327" t="s">
        <v>492</v>
      </c>
      <c r="B72" s="346" t="s">
        <v>372</v>
      </c>
      <c r="C72" s="273"/>
      <c r="D72" s="273"/>
      <c r="E72" s="273"/>
      <c r="F72" s="333"/>
      <c r="G72" s="274"/>
      <c r="H72" s="333">
        <v>2500000</v>
      </c>
      <c r="I72" s="274">
        <f t="shared" si="50"/>
        <v>2500000</v>
      </c>
      <c r="J72" s="273"/>
      <c r="K72" s="273"/>
      <c r="L72" s="274"/>
      <c r="M72" s="274"/>
      <c r="N72" s="274"/>
      <c r="O72" s="273"/>
      <c r="P72" s="273"/>
      <c r="Q72" s="274"/>
      <c r="R72" s="274"/>
      <c r="S72" s="274"/>
      <c r="T72" s="258"/>
    </row>
    <row r="73" spans="1:25" s="186" customFormat="1" ht="40.799999999999997" customHeight="1" x14ac:dyDescent="0.25">
      <c r="A73" s="327" t="s">
        <v>494</v>
      </c>
      <c r="B73" s="362" t="s">
        <v>372</v>
      </c>
      <c r="C73" s="273"/>
      <c r="D73" s="273"/>
      <c r="E73" s="273"/>
      <c r="F73" s="333"/>
      <c r="G73" s="274"/>
      <c r="H73" s="333">
        <v>96551.78</v>
      </c>
      <c r="I73" s="274">
        <f t="shared" si="50"/>
        <v>96551.78</v>
      </c>
      <c r="J73" s="273"/>
      <c r="K73" s="273"/>
      <c r="L73" s="274"/>
      <c r="M73" s="274"/>
      <c r="N73" s="274"/>
      <c r="O73" s="273"/>
      <c r="P73" s="273"/>
      <c r="Q73" s="274"/>
      <c r="R73" s="274"/>
      <c r="S73" s="274"/>
      <c r="T73" s="258"/>
    </row>
    <row r="74" spans="1:25" s="292" customFormat="1" ht="28.95" customHeight="1" x14ac:dyDescent="0.25">
      <c r="A74" s="290" t="s">
        <v>76</v>
      </c>
      <c r="B74" s="229" t="s">
        <v>112</v>
      </c>
      <c r="C74" s="269">
        <f t="shared" ref="C74:Q74" si="64">SUM(C75:C90)</f>
        <v>884905479.19000006</v>
      </c>
      <c r="D74" s="269">
        <f t="shared" si="64"/>
        <v>-7853907.120000001</v>
      </c>
      <c r="E74" s="269">
        <f>SUM(E75:E91)</f>
        <v>877051572.07000005</v>
      </c>
      <c r="F74" s="269">
        <f t="shared" ref="F74:G74" si="65">SUM(F75:F91)</f>
        <v>0</v>
      </c>
      <c r="G74" s="269">
        <f t="shared" si="65"/>
        <v>877051572.07000005</v>
      </c>
      <c r="H74" s="270">
        <f t="shared" ref="H74:I74" si="66">SUM(H75:H91)</f>
        <v>7241580</v>
      </c>
      <c r="I74" s="270">
        <f t="shared" si="66"/>
        <v>884293152.07000005</v>
      </c>
      <c r="J74" s="269">
        <f t="shared" si="64"/>
        <v>861410487.24000001</v>
      </c>
      <c r="K74" s="269">
        <f t="shared" si="64"/>
        <v>-6583966.8000000007</v>
      </c>
      <c r="L74" s="269">
        <f t="shared" si="64"/>
        <v>854826520.43999994</v>
      </c>
      <c r="M74" s="270">
        <f t="shared" ref="M74:N74" si="67">SUM(M75:M90)</f>
        <v>0</v>
      </c>
      <c r="N74" s="270">
        <f t="shared" si="67"/>
        <v>854826520.43999994</v>
      </c>
      <c r="O74" s="269">
        <f t="shared" si="64"/>
        <v>887232194.14999998</v>
      </c>
      <c r="P74" s="269">
        <f t="shared" si="64"/>
        <v>-5898634.7000000011</v>
      </c>
      <c r="Q74" s="269">
        <f t="shared" si="64"/>
        <v>881333559.44999993</v>
      </c>
      <c r="R74" s="270">
        <f t="shared" ref="R74:S74" si="68">SUM(R75:R90)</f>
        <v>-19660112.960000001</v>
      </c>
      <c r="S74" s="270">
        <f t="shared" si="68"/>
        <v>861673446.49000001</v>
      </c>
      <c r="T74" s="261"/>
      <c r="U74" s="291"/>
      <c r="W74" s="293"/>
      <c r="X74" s="293"/>
      <c r="Y74" s="293"/>
    </row>
    <row r="75" spans="1:25" ht="81.599999999999994" customHeight="1" x14ac:dyDescent="0.25">
      <c r="A75" s="304" t="s">
        <v>440</v>
      </c>
      <c r="B75" s="286" t="s">
        <v>382</v>
      </c>
      <c r="C75" s="273">
        <v>65219627.200000003</v>
      </c>
      <c r="D75" s="273"/>
      <c r="E75" s="273">
        <f>C75+D75</f>
        <v>65219627.200000003</v>
      </c>
      <c r="F75" s="274"/>
      <c r="G75" s="274">
        <f>E75+F75</f>
        <v>65219627.200000003</v>
      </c>
      <c r="H75" s="270"/>
      <c r="I75" s="274">
        <f>G75+H75</f>
        <v>65219627.200000003</v>
      </c>
      <c r="J75" s="274">
        <v>0</v>
      </c>
      <c r="K75" s="274"/>
      <c r="L75" s="274">
        <f>J75+K75</f>
        <v>0</v>
      </c>
      <c r="M75" s="274"/>
      <c r="N75" s="274">
        <f>L75+M75</f>
        <v>0</v>
      </c>
      <c r="O75" s="274">
        <v>0</v>
      </c>
      <c r="P75" s="274"/>
      <c r="Q75" s="274">
        <f>O75+P75</f>
        <v>0</v>
      </c>
      <c r="R75" s="274"/>
      <c r="S75" s="274">
        <f>Q75+R75</f>
        <v>0</v>
      </c>
      <c r="T75" s="262"/>
    </row>
    <row r="76" spans="1:25" ht="66" customHeight="1" x14ac:dyDescent="0.25">
      <c r="A76" s="304" t="s">
        <v>441</v>
      </c>
      <c r="B76" s="283" t="s">
        <v>382</v>
      </c>
      <c r="C76" s="273">
        <v>1331012.8</v>
      </c>
      <c r="D76" s="273"/>
      <c r="E76" s="273">
        <f t="shared" ref="E76:E90" si="69">C76+D76</f>
        <v>1331012.8</v>
      </c>
      <c r="F76" s="274"/>
      <c r="G76" s="274">
        <f t="shared" ref="G76:G91" si="70">E76+F76</f>
        <v>1331012.8</v>
      </c>
      <c r="H76" s="270"/>
      <c r="I76" s="274">
        <f t="shared" ref="I76:I91" si="71">G76+H76</f>
        <v>1331012.8</v>
      </c>
      <c r="J76" s="274">
        <v>0</v>
      </c>
      <c r="K76" s="274"/>
      <c r="L76" s="274">
        <f t="shared" ref="L76:L90" si="72">J76+K76</f>
        <v>0</v>
      </c>
      <c r="M76" s="274"/>
      <c r="N76" s="274">
        <f t="shared" ref="N76:N81" si="73">L76+M76</f>
        <v>0</v>
      </c>
      <c r="O76" s="274">
        <v>0</v>
      </c>
      <c r="P76" s="274"/>
      <c r="Q76" s="274">
        <f t="shared" ref="Q76:Q90" si="74">O76+P76</f>
        <v>0</v>
      </c>
      <c r="R76" s="274"/>
      <c r="S76" s="274">
        <f t="shared" ref="S76:S81" si="75">Q76+R76</f>
        <v>0</v>
      </c>
      <c r="T76" s="262"/>
    </row>
    <row r="77" spans="1:25" ht="39" customHeight="1" x14ac:dyDescent="0.25">
      <c r="A77" s="304" t="s">
        <v>429</v>
      </c>
      <c r="B77" s="283" t="s">
        <v>382</v>
      </c>
      <c r="C77" s="273">
        <v>431436.97</v>
      </c>
      <c r="D77" s="273">
        <v>3864.89</v>
      </c>
      <c r="E77" s="273">
        <f t="shared" si="69"/>
        <v>435301.86</v>
      </c>
      <c r="F77" s="274"/>
      <c r="G77" s="274">
        <f t="shared" si="70"/>
        <v>435301.86</v>
      </c>
      <c r="H77" s="270"/>
      <c r="I77" s="274">
        <f t="shared" si="71"/>
        <v>435301.86</v>
      </c>
      <c r="J77" s="274">
        <v>468998.64</v>
      </c>
      <c r="K77" s="274">
        <v>-13771.87</v>
      </c>
      <c r="L77" s="274">
        <f t="shared" si="72"/>
        <v>455226.77</v>
      </c>
      <c r="M77" s="274"/>
      <c r="N77" s="274">
        <f t="shared" si="73"/>
        <v>455226.77</v>
      </c>
      <c r="O77" s="274">
        <v>528820.61</v>
      </c>
      <c r="P77" s="274">
        <v>-57242.2</v>
      </c>
      <c r="Q77" s="274">
        <f t="shared" si="74"/>
        <v>471578.41</v>
      </c>
      <c r="R77" s="274"/>
      <c r="S77" s="274">
        <f t="shared" si="75"/>
        <v>471578.41</v>
      </c>
      <c r="T77" s="262"/>
    </row>
    <row r="78" spans="1:25" ht="66" customHeight="1" x14ac:dyDescent="0.25">
      <c r="A78" s="304" t="s">
        <v>413</v>
      </c>
      <c r="B78" s="283" t="s">
        <v>382</v>
      </c>
      <c r="C78" s="273">
        <v>14000</v>
      </c>
      <c r="D78" s="273"/>
      <c r="E78" s="273">
        <f t="shared" si="69"/>
        <v>14000</v>
      </c>
      <c r="F78" s="274"/>
      <c r="G78" s="274">
        <f t="shared" si="70"/>
        <v>14000</v>
      </c>
      <c r="H78" s="270"/>
      <c r="I78" s="274">
        <f t="shared" si="71"/>
        <v>14000</v>
      </c>
      <c r="J78" s="274">
        <v>14000</v>
      </c>
      <c r="K78" s="274"/>
      <c r="L78" s="274">
        <f t="shared" si="72"/>
        <v>14000</v>
      </c>
      <c r="M78" s="274"/>
      <c r="N78" s="274">
        <f t="shared" si="73"/>
        <v>14000</v>
      </c>
      <c r="O78" s="274">
        <v>14000</v>
      </c>
      <c r="P78" s="274"/>
      <c r="Q78" s="274">
        <f t="shared" si="74"/>
        <v>14000</v>
      </c>
      <c r="R78" s="274"/>
      <c r="S78" s="274">
        <f t="shared" si="75"/>
        <v>14000</v>
      </c>
      <c r="T78" s="262"/>
    </row>
    <row r="79" spans="1:25" ht="43.2" customHeight="1" x14ac:dyDescent="0.25">
      <c r="A79" s="304" t="s">
        <v>420</v>
      </c>
      <c r="B79" s="283" t="s">
        <v>382</v>
      </c>
      <c r="C79" s="273">
        <v>35000</v>
      </c>
      <c r="D79" s="273"/>
      <c r="E79" s="273">
        <f t="shared" si="69"/>
        <v>35000</v>
      </c>
      <c r="F79" s="274"/>
      <c r="G79" s="274">
        <f t="shared" si="70"/>
        <v>35000</v>
      </c>
      <c r="H79" s="270"/>
      <c r="I79" s="274">
        <f t="shared" si="71"/>
        <v>35000</v>
      </c>
      <c r="J79" s="274">
        <v>35000</v>
      </c>
      <c r="K79" s="274"/>
      <c r="L79" s="274">
        <f t="shared" si="72"/>
        <v>35000</v>
      </c>
      <c r="M79" s="274"/>
      <c r="N79" s="274">
        <f t="shared" si="73"/>
        <v>35000</v>
      </c>
      <c r="O79" s="274">
        <v>35000</v>
      </c>
      <c r="P79" s="274"/>
      <c r="Q79" s="274">
        <f t="shared" si="74"/>
        <v>35000</v>
      </c>
      <c r="R79" s="274"/>
      <c r="S79" s="274">
        <f t="shared" si="75"/>
        <v>35000</v>
      </c>
      <c r="T79" s="262"/>
    </row>
    <row r="80" spans="1:25" ht="84" customHeight="1" x14ac:dyDescent="0.25">
      <c r="A80" s="304" t="s">
        <v>430</v>
      </c>
      <c r="B80" s="283" t="s">
        <v>382</v>
      </c>
      <c r="C80" s="273">
        <v>60713050.770000003</v>
      </c>
      <c r="D80" s="273">
        <v>-8121933.6100000003</v>
      </c>
      <c r="E80" s="273">
        <f t="shared" si="69"/>
        <v>52591117.160000004</v>
      </c>
      <c r="F80" s="274"/>
      <c r="G80" s="274">
        <f t="shared" si="70"/>
        <v>52591117.160000004</v>
      </c>
      <c r="H80" s="270"/>
      <c r="I80" s="274">
        <f t="shared" si="71"/>
        <v>52591117.160000004</v>
      </c>
      <c r="J80" s="274">
        <v>63141573.200000003</v>
      </c>
      <c r="K80" s="274">
        <v>-6310791.1100000003</v>
      </c>
      <c r="L80" s="274">
        <f t="shared" si="72"/>
        <v>56830782.090000004</v>
      </c>
      <c r="M80" s="274"/>
      <c r="N80" s="274">
        <f t="shared" si="73"/>
        <v>56830782.090000004</v>
      </c>
      <c r="O80" s="274">
        <v>71637135.730000004</v>
      </c>
      <c r="P80" s="274">
        <v>-5581730.3799999999</v>
      </c>
      <c r="Q80" s="274">
        <f t="shared" si="74"/>
        <v>66055405.350000001</v>
      </c>
      <c r="R80" s="274">
        <v>-19660112.960000001</v>
      </c>
      <c r="S80" s="274">
        <f t="shared" si="75"/>
        <v>46395292.390000001</v>
      </c>
      <c r="T80" s="262"/>
    </row>
    <row r="81" spans="1:21" ht="67.2" customHeight="1" x14ac:dyDescent="0.25">
      <c r="A81" s="304" t="s">
        <v>431</v>
      </c>
      <c r="B81" s="283" t="s">
        <v>382</v>
      </c>
      <c r="C81" s="273">
        <v>4971604.92</v>
      </c>
      <c r="D81" s="273"/>
      <c r="E81" s="273">
        <f t="shared" si="69"/>
        <v>4971604.92</v>
      </c>
      <c r="F81" s="274"/>
      <c r="G81" s="274">
        <f t="shared" si="70"/>
        <v>4971604.92</v>
      </c>
      <c r="H81" s="270"/>
      <c r="I81" s="274">
        <f t="shared" si="71"/>
        <v>4971604.92</v>
      </c>
      <c r="J81" s="274">
        <v>5170475.4000000004</v>
      </c>
      <c r="K81" s="274"/>
      <c r="L81" s="274">
        <f t="shared" si="72"/>
        <v>5170475.4000000004</v>
      </c>
      <c r="M81" s="274"/>
      <c r="N81" s="274">
        <f t="shared" si="73"/>
        <v>5170475.4000000004</v>
      </c>
      <c r="O81" s="274">
        <v>5377303.2400000002</v>
      </c>
      <c r="P81" s="274"/>
      <c r="Q81" s="274">
        <f t="shared" si="74"/>
        <v>5377303.2400000002</v>
      </c>
      <c r="R81" s="274"/>
      <c r="S81" s="274">
        <f t="shared" si="75"/>
        <v>5377303.2400000002</v>
      </c>
      <c r="T81" s="262"/>
    </row>
    <row r="82" spans="1:21" s="305" customFormat="1" ht="66" customHeight="1" x14ac:dyDescent="0.25">
      <c r="A82" s="304" t="s">
        <v>437</v>
      </c>
      <c r="B82" s="283" t="s">
        <v>382</v>
      </c>
      <c r="C82" s="274">
        <v>3215798</v>
      </c>
      <c r="D82" s="274"/>
      <c r="E82" s="274">
        <f t="shared" ref="E82" si="76">C82+D82</f>
        <v>3215798</v>
      </c>
      <c r="F82" s="274"/>
      <c r="G82" s="274">
        <f t="shared" si="70"/>
        <v>3215798</v>
      </c>
      <c r="H82" s="270"/>
      <c r="I82" s="274">
        <f t="shared" si="71"/>
        <v>3215798</v>
      </c>
      <c r="J82" s="274"/>
      <c r="K82" s="274"/>
      <c r="L82" s="274"/>
      <c r="M82" s="274"/>
      <c r="N82" s="274"/>
      <c r="O82" s="274"/>
      <c r="P82" s="274"/>
      <c r="Q82" s="274"/>
      <c r="R82" s="274"/>
      <c r="S82" s="274"/>
      <c r="T82" s="262"/>
      <c r="U82" s="310"/>
    </row>
    <row r="83" spans="1:21" ht="57.6" customHeight="1" x14ac:dyDescent="0.25">
      <c r="A83" s="304" t="s">
        <v>432</v>
      </c>
      <c r="B83" s="283" t="s">
        <v>390</v>
      </c>
      <c r="C83" s="273">
        <v>8545600</v>
      </c>
      <c r="D83" s="273"/>
      <c r="E83" s="273">
        <f t="shared" si="69"/>
        <v>8545600</v>
      </c>
      <c r="F83" s="274"/>
      <c r="G83" s="274">
        <f t="shared" si="70"/>
        <v>8545600</v>
      </c>
      <c r="H83" s="270"/>
      <c r="I83" s="274">
        <f t="shared" si="71"/>
        <v>8545600</v>
      </c>
      <c r="J83" s="274">
        <v>8653080</v>
      </c>
      <c r="K83" s="274"/>
      <c r="L83" s="274">
        <f t="shared" si="72"/>
        <v>8653080</v>
      </c>
      <c r="M83" s="274"/>
      <c r="N83" s="274">
        <f t="shared" ref="N83:N90" si="77">L83+M83</f>
        <v>8653080</v>
      </c>
      <c r="O83" s="274">
        <v>9990560</v>
      </c>
      <c r="P83" s="274"/>
      <c r="Q83" s="274">
        <f t="shared" si="74"/>
        <v>9990560</v>
      </c>
      <c r="R83" s="274"/>
      <c r="S83" s="274">
        <f t="shared" ref="S83:S90" si="78">Q83+R83</f>
        <v>9990560</v>
      </c>
      <c r="T83" s="262"/>
    </row>
    <row r="84" spans="1:21" ht="82.2" customHeight="1" x14ac:dyDescent="0.25">
      <c r="A84" s="304" t="s">
        <v>433</v>
      </c>
      <c r="B84" s="283" t="s">
        <v>392</v>
      </c>
      <c r="C84" s="273">
        <v>8514686.3300000001</v>
      </c>
      <c r="D84" s="273">
        <v>-8514686.3300000001</v>
      </c>
      <c r="E84" s="273">
        <f t="shared" si="69"/>
        <v>0</v>
      </c>
      <c r="F84" s="274"/>
      <c r="G84" s="274">
        <f t="shared" si="70"/>
        <v>0</v>
      </c>
      <c r="H84" s="270"/>
      <c r="I84" s="274">
        <f t="shared" si="71"/>
        <v>0</v>
      </c>
      <c r="J84" s="274">
        <v>8962827.7200000007</v>
      </c>
      <c r="K84" s="274">
        <v>-297252.37</v>
      </c>
      <c r="L84" s="274">
        <f t="shared" si="72"/>
        <v>8665575.3500000015</v>
      </c>
      <c r="M84" s="274"/>
      <c r="N84" s="274">
        <f t="shared" si="77"/>
        <v>8665575.3500000015</v>
      </c>
      <c r="O84" s="274">
        <v>8962827.7200000007</v>
      </c>
      <c r="P84" s="274">
        <v>-264318.86</v>
      </c>
      <c r="Q84" s="274">
        <f t="shared" si="74"/>
        <v>8698508.8600000013</v>
      </c>
      <c r="R84" s="274"/>
      <c r="S84" s="274">
        <f t="shared" si="78"/>
        <v>8698508.8600000013</v>
      </c>
      <c r="T84" s="262"/>
    </row>
    <row r="85" spans="1:21" ht="54.6" customHeight="1" x14ac:dyDescent="0.25">
      <c r="A85" s="304" t="s">
        <v>423</v>
      </c>
      <c r="B85" s="283" t="s">
        <v>394</v>
      </c>
      <c r="C85" s="273">
        <v>2485383.7999999998</v>
      </c>
      <c r="D85" s="273">
        <v>37873.75</v>
      </c>
      <c r="E85" s="273">
        <f t="shared" si="69"/>
        <v>2523257.5499999998</v>
      </c>
      <c r="F85" s="274"/>
      <c r="G85" s="274">
        <f t="shared" si="70"/>
        <v>2523257.5499999998</v>
      </c>
      <c r="H85" s="270"/>
      <c r="I85" s="274">
        <f t="shared" si="71"/>
        <v>2523257.5499999998</v>
      </c>
      <c r="J85" s="274">
        <v>2570332.25</v>
      </c>
      <c r="K85" s="274">
        <v>68308.3</v>
      </c>
      <c r="L85" s="274">
        <f t="shared" si="72"/>
        <v>2638640.5499999998</v>
      </c>
      <c r="M85" s="274"/>
      <c r="N85" s="274">
        <f t="shared" si="77"/>
        <v>2638640.5499999998</v>
      </c>
      <c r="O85" s="274">
        <v>2664765.25</v>
      </c>
      <c r="P85" s="274">
        <v>68210.55</v>
      </c>
      <c r="Q85" s="274">
        <f t="shared" si="74"/>
        <v>2732975.8</v>
      </c>
      <c r="R85" s="274"/>
      <c r="S85" s="274">
        <f t="shared" si="78"/>
        <v>2732975.8</v>
      </c>
      <c r="T85" s="262"/>
    </row>
    <row r="86" spans="1:21" ht="42.6" customHeight="1" x14ac:dyDescent="0.25">
      <c r="A86" s="304" t="s">
        <v>422</v>
      </c>
      <c r="B86" s="283" t="s">
        <v>396</v>
      </c>
      <c r="C86" s="273">
        <v>4132.9799999999996</v>
      </c>
      <c r="D86" s="273">
        <v>-2722.4</v>
      </c>
      <c r="E86" s="273">
        <f t="shared" si="69"/>
        <v>1410.5799999999995</v>
      </c>
      <c r="F86" s="274"/>
      <c r="G86" s="274">
        <f t="shared" si="70"/>
        <v>1410.5799999999995</v>
      </c>
      <c r="H86" s="270"/>
      <c r="I86" s="274">
        <f t="shared" si="71"/>
        <v>1410.5799999999995</v>
      </c>
      <c r="J86" s="274">
        <v>3684.33</v>
      </c>
      <c r="K86" s="274">
        <v>-2200.91</v>
      </c>
      <c r="L86" s="274">
        <f t="shared" si="72"/>
        <v>1483.42</v>
      </c>
      <c r="M86" s="274"/>
      <c r="N86" s="274">
        <f t="shared" si="77"/>
        <v>1483.42</v>
      </c>
      <c r="O86" s="274">
        <v>3684.75</v>
      </c>
      <c r="P86" s="274">
        <v>-2361.4499999999998</v>
      </c>
      <c r="Q86" s="274">
        <f t="shared" si="74"/>
        <v>1323.3000000000002</v>
      </c>
      <c r="R86" s="274"/>
      <c r="S86" s="274">
        <f t="shared" si="78"/>
        <v>1323.3000000000002</v>
      </c>
      <c r="T86" s="262"/>
    </row>
    <row r="87" spans="1:21" ht="56.4" customHeight="1" x14ac:dyDescent="0.25">
      <c r="A87" s="304" t="s">
        <v>434</v>
      </c>
      <c r="B87" s="283" t="s">
        <v>398</v>
      </c>
      <c r="C87" s="273">
        <v>30405510</v>
      </c>
      <c r="D87" s="273"/>
      <c r="E87" s="273">
        <f t="shared" si="69"/>
        <v>30405510</v>
      </c>
      <c r="F87" s="274"/>
      <c r="G87" s="274">
        <f t="shared" si="70"/>
        <v>30405510</v>
      </c>
      <c r="H87" s="270"/>
      <c r="I87" s="274">
        <f t="shared" si="71"/>
        <v>30405510</v>
      </c>
      <c r="J87" s="274">
        <v>30783990</v>
      </c>
      <c r="K87" s="274"/>
      <c r="L87" s="274">
        <f t="shared" si="72"/>
        <v>30783990</v>
      </c>
      <c r="M87" s="274"/>
      <c r="N87" s="274">
        <f t="shared" si="77"/>
        <v>30783990</v>
      </c>
      <c r="O87" s="274">
        <v>30783990</v>
      </c>
      <c r="P87" s="274"/>
      <c r="Q87" s="274">
        <f t="shared" si="74"/>
        <v>30783990</v>
      </c>
      <c r="R87" s="274"/>
      <c r="S87" s="274">
        <f t="shared" si="78"/>
        <v>30783990</v>
      </c>
      <c r="T87" s="262"/>
    </row>
    <row r="88" spans="1:21" ht="31.2" customHeight="1" x14ac:dyDescent="0.25">
      <c r="A88" s="304" t="s">
        <v>424</v>
      </c>
      <c r="B88" s="283" t="s">
        <v>400</v>
      </c>
      <c r="C88" s="273">
        <v>8375735.4199999999</v>
      </c>
      <c r="D88" s="273"/>
      <c r="E88" s="273">
        <f t="shared" si="69"/>
        <v>8375735.4199999999</v>
      </c>
      <c r="F88" s="274"/>
      <c r="G88" s="274">
        <f t="shared" si="70"/>
        <v>8375735.4199999999</v>
      </c>
      <c r="H88" s="270"/>
      <c r="I88" s="274">
        <f t="shared" si="71"/>
        <v>8375735.4199999999</v>
      </c>
      <c r="J88" s="274">
        <v>8754308.7100000009</v>
      </c>
      <c r="K88" s="274"/>
      <c r="L88" s="274">
        <f t="shared" si="72"/>
        <v>8754308.7100000009</v>
      </c>
      <c r="M88" s="274"/>
      <c r="N88" s="274">
        <f t="shared" si="77"/>
        <v>8754308.7100000009</v>
      </c>
      <c r="O88" s="274">
        <v>9064989.8599999994</v>
      </c>
      <c r="P88" s="274"/>
      <c r="Q88" s="274">
        <f t="shared" si="74"/>
        <v>9064989.8599999994</v>
      </c>
      <c r="R88" s="274"/>
      <c r="S88" s="274">
        <f t="shared" si="78"/>
        <v>9064989.8599999994</v>
      </c>
      <c r="T88" s="262"/>
    </row>
    <row r="89" spans="1:21" ht="28.95" customHeight="1" x14ac:dyDescent="0.25">
      <c r="A89" s="304" t="s">
        <v>435</v>
      </c>
      <c r="B89" s="283" t="s">
        <v>402</v>
      </c>
      <c r="C89" s="273">
        <v>690642900</v>
      </c>
      <c r="D89" s="273">
        <v>511400</v>
      </c>
      <c r="E89" s="273">
        <f t="shared" si="69"/>
        <v>691154300</v>
      </c>
      <c r="F89" s="274"/>
      <c r="G89" s="274">
        <f t="shared" si="70"/>
        <v>691154300</v>
      </c>
      <c r="H89" s="270">
        <v>2609000</v>
      </c>
      <c r="I89" s="274">
        <f t="shared" si="71"/>
        <v>693763300</v>
      </c>
      <c r="J89" s="274">
        <v>715126400</v>
      </c>
      <c r="K89" s="274"/>
      <c r="L89" s="274">
        <f t="shared" si="72"/>
        <v>715126400</v>
      </c>
      <c r="M89" s="274"/>
      <c r="N89" s="274">
        <f t="shared" si="77"/>
        <v>715126400</v>
      </c>
      <c r="O89" s="274">
        <v>730443300</v>
      </c>
      <c r="P89" s="274"/>
      <c r="Q89" s="274">
        <f t="shared" si="74"/>
        <v>730443300</v>
      </c>
      <c r="R89" s="274"/>
      <c r="S89" s="274">
        <f t="shared" si="78"/>
        <v>730443300</v>
      </c>
      <c r="T89" s="262"/>
    </row>
    <row r="90" spans="1:21" ht="79.2" customHeight="1" x14ac:dyDescent="0.25">
      <c r="A90" s="304" t="s">
        <v>436</v>
      </c>
      <c r="B90" s="283" t="s">
        <v>402</v>
      </c>
      <c r="C90" s="273">
        <v>0</v>
      </c>
      <c r="D90" s="273">
        <v>8232296.5800000001</v>
      </c>
      <c r="E90" s="273">
        <f t="shared" si="69"/>
        <v>8232296.5800000001</v>
      </c>
      <c r="F90" s="274">
        <v>-4632580</v>
      </c>
      <c r="G90" s="274">
        <f t="shared" si="70"/>
        <v>3599716.58</v>
      </c>
      <c r="H90" s="270"/>
      <c r="I90" s="274">
        <f t="shared" si="71"/>
        <v>3599716.58</v>
      </c>
      <c r="J90" s="274">
        <v>17725816.989999998</v>
      </c>
      <c r="K90" s="274">
        <v>-28258.84</v>
      </c>
      <c r="L90" s="274">
        <f t="shared" si="72"/>
        <v>17697558.149999999</v>
      </c>
      <c r="M90" s="274"/>
      <c r="N90" s="274">
        <f t="shared" si="77"/>
        <v>17697558.149999999</v>
      </c>
      <c r="O90" s="274">
        <v>17725816.989999998</v>
      </c>
      <c r="P90" s="274">
        <v>-61192.36</v>
      </c>
      <c r="Q90" s="274">
        <f t="shared" si="74"/>
        <v>17664624.629999999</v>
      </c>
      <c r="R90" s="274"/>
      <c r="S90" s="274">
        <f t="shared" si="78"/>
        <v>17664624.629999999</v>
      </c>
      <c r="T90" s="262"/>
    </row>
    <row r="91" spans="1:21" ht="54.6" customHeight="1" x14ac:dyDescent="0.25">
      <c r="A91" s="304" t="s">
        <v>472</v>
      </c>
      <c r="B91" s="283" t="s">
        <v>402</v>
      </c>
      <c r="C91" s="273"/>
      <c r="D91" s="273"/>
      <c r="E91" s="273"/>
      <c r="F91" s="274">
        <v>4632580</v>
      </c>
      <c r="G91" s="274">
        <f t="shared" si="70"/>
        <v>4632580</v>
      </c>
      <c r="H91" s="270">
        <v>4632580</v>
      </c>
      <c r="I91" s="274">
        <f t="shared" si="71"/>
        <v>9265160</v>
      </c>
      <c r="J91" s="274"/>
      <c r="K91" s="274"/>
      <c r="L91" s="274"/>
      <c r="M91" s="274"/>
      <c r="N91" s="274"/>
      <c r="O91" s="274"/>
      <c r="P91" s="274"/>
      <c r="Q91" s="274"/>
      <c r="R91" s="274"/>
      <c r="S91" s="274"/>
      <c r="T91" s="262"/>
    </row>
    <row r="92" spans="1:21" s="292" customFormat="1" ht="18.600000000000001" customHeight="1" x14ac:dyDescent="0.25">
      <c r="A92" s="290" t="s">
        <v>54</v>
      </c>
      <c r="B92" s="229" t="s">
        <v>130</v>
      </c>
      <c r="C92" s="269">
        <f>SUM(C93:C99)</f>
        <v>74696722.209999993</v>
      </c>
      <c r="D92" s="269">
        <f>SUM(D93:D99)</f>
        <v>36989079.350000001</v>
      </c>
      <c r="E92" s="269">
        <f>SUM(E93:E104)</f>
        <v>111685801.56</v>
      </c>
      <c r="F92" s="269">
        <f t="shared" ref="F92:G92" si="79">SUM(F93:F104)</f>
        <v>31660086.689999998</v>
      </c>
      <c r="G92" s="269">
        <f t="shared" si="79"/>
        <v>143345888.25</v>
      </c>
      <c r="H92" s="270">
        <f t="shared" ref="H92:I92" si="80">SUM(H93:H104)</f>
        <v>0</v>
      </c>
      <c r="I92" s="270">
        <f t="shared" si="80"/>
        <v>143345888.25</v>
      </c>
      <c r="J92" s="269">
        <f t="shared" ref="J92:Q92" si="81">SUM(J93:J99)</f>
        <v>1555240.61</v>
      </c>
      <c r="K92" s="269">
        <f t="shared" si="81"/>
        <v>0</v>
      </c>
      <c r="L92" s="269">
        <f t="shared" si="81"/>
        <v>1555240.61</v>
      </c>
      <c r="M92" s="270">
        <f t="shared" ref="M92:N92" si="82">SUM(M93:M99)</f>
        <v>0</v>
      </c>
      <c r="N92" s="270">
        <f t="shared" si="82"/>
        <v>1555240.61</v>
      </c>
      <c r="O92" s="269">
        <f t="shared" si="81"/>
        <v>714570.01</v>
      </c>
      <c r="P92" s="269">
        <f t="shared" si="81"/>
        <v>0</v>
      </c>
      <c r="Q92" s="269">
        <f t="shared" si="81"/>
        <v>714570.01</v>
      </c>
      <c r="R92" s="270">
        <f t="shared" ref="R92:S92" si="83">SUM(R93:R99)</f>
        <v>0</v>
      </c>
      <c r="S92" s="270">
        <f t="shared" si="83"/>
        <v>714570.01</v>
      </c>
      <c r="T92" s="261"/>
      <c r="U92" s="291"/>
    </row>
    <row r="93" spans="1:21" ht="96.6" customHeight="1" x14ac:dyDescent="0.25">
      <c r="A93" s="304" t="s">
        <v>418</v>
      </c>
      <c r="B93" s="283" t="s">
        <v>406</v>
      </c>
      <c r="C93" s="273">
        <v>21481.599999999999</v>
      </c>
      <c r="D93" s="273"/>
      <c r="E93" s="273">
        <f>C93+D93</f>
        <v>21481.599999999999</v>
      </c>
      <c r="F93" s="274"/>
      <c r="G93" s="274">
        <f>E93+F93</f>
        <v>21481.599999999999</v>
      </c>
      <c r="H93" s="274"/>
      <c r="I93" s="274">
        <f>G93+H93</f>
        <v>21481.599999999999</v>
      </c>
      <c r="J93" s="274">
        <v>0</v>
      </c>
      <c r="K93" s="274"/>
      <c r="L93" s="274">
        <f>J93+K93</f>
        <v>0</v>
      </c>
      <c r="M93" s="274"/>
      <c r="N93" s="274">
        <f>L93+M93</f>
        <v>0</v>
      </c>
      <c r="O93" s="274">
        <v>0</v>
      </c>
      <c r="P93" s="274"/>
      <c r="Q93" s="274">
        <f>O93+P93</f>
        <v>0</v>
      </c>
      <c r="R93" s="274"/>
      <c r="S93" s="274">
        <f>Q93+R93</f>
        <v>0</v>
      </c>
      <c r="T93" s="262"/>
    </row>
    <row r="94" spans="1:21" ht="41.4" customHeight="1" x14ac:dyDescent="0.25">
      <c r="A94" s="304" t="s">
        <v>414</v>
      </c>
      <c r="B94" s="283" t="s">
        <v>406</v>
      </c>
      <c r="C94" s="273">
        <v>1555240.61</v>
      </c>
      <c r="D94" s="273">
        <v>218574.36</v>
      </c>
      <c r="E94" s="273">
        <f t="shared" ref="E94:E99" si="84">C94+D94</f>
        <v>1773814.9700000002</v>
      </c>
      <c r="F94" s="274"/>
      <c r="G94" s="274">
        <f t="shared" ref="G94:G104" si="85">E94+F94</f>
        <v>1773814.9700000002</v>
      </c>
      <c r="H94" s="274"/>
      <c r="I94" s="274">
        <f t="shared" ref="I94:I104" si="86">G94+H94</f>
        <v>1773814.9700000002</v>
      </c>
      <c r="J94" s="274">
        <v>1555240.61</v>
      </c>
      <c r="K94" s="274"/>
      <c r="L94" s="274">
        <f t="shared" ref="L94:L96" si="87">J94+K94</f>
        <v>1555240.61</v>
      </c>
      <c r="M94" s="274"/>
      <c r="N94" s="274">
        <f t="shared" ref="N94:N96" si="88">L94+M94</f>
        <v>1555240.61</v>
      </c>
      <c r="O94" s="274">
        <v>714570.01</v>
      </c>
      <c r="P94" s="274"/>
      <c r="Q94" s="274">
        <f t="shared" ref="Q94:Q105" si="89">O94+P94</f>
        <v>714570.01</v>
      </c>
      <c r="R94" s="274"/>
      <c r="S94" s="274">
        <f t="shared" ref="S94:S96" si="90">Q94+R94</f>
        <v>714570.01</v>
      </c>
      <c r="T94" s="262"/>
    </row>
    <row r="95" spans="1:21" ht="40.950000000000003" customHeight="1" x14ac:dyDescent="0.25">
      <c r="A95" s="304" t="s">
        <v>438</v>
      </c>
      <c r="B95" s="283" t="s">
        <v>406</v>
      </c>
      <c r="C95" s="273">
        <v>73120000</v>
      </c>
      <c r="D95" s="273"/>
      <c r="E95" s="273">
        <f t="shared" si="84"/>
        <v>73120000</v>
      </c>
      <c r="F95" s="274"/>
      <c r="G95" s="274">
        <f t="shared" si="85"/>
        <v>73120000</v>
      </c>
      <c r="H95" s="274"/>
      <c r="I95" s="274">
        <f t="shared" si="86"/>
        <v>73120000</v>
      </c>
      <c r="J95" s="274">
        <v>0</v>
      </c>
      <c r="K95" s="274"/>
      <c r="L95" s="274">
        <f t="shared" si="87"/>
        <v>0</v>
      </c>
      <c r="M95" s="274"/>
      <c r="N95" s="274">
        <f t="shared" si="88"/>
        <v>0</v>
      </c>
      <c r="O95" s="274">
        <v>0</v>
      </c>
      <c r="P95" s="274"/>
      <c r="Q95" s="274">
        <f t="shared" si="89"/>
        <v>0</v>
      </c>
      <c r="R95" s="274"/>
      <c r="S95" s="274">
        <f t="shared" si="90"/>
        <v>0</v>
      </c>
      <c r="T95" s="262"/>
    </row>
    <row r="96" spans="1:21" ht="34.950000000000003" customHeight="1" x14ac:dyDescent="0.25">
      <c r="A96" s="304" t="s">
        <v>451</v>
      </c>
      <c r="B96" s="283" t="s">
        <v>406</v>
      </c>
      <c r="C96" s="273"/>
      <c r="D96" s="273">
        <v>16390116.210000001</v>
      </c>
      <c r="E96" s="273">
        <f t="shared" si="84"/>
        <v>16390116.210000001</v>
      </c>
      <c r="F96" s="274"/>
      <c r="G96" s="274">
        <f t="shared" si="85"/>
        <v>16390116.210000001</v>
      </c>
      <c r="H96" s="274"/>
      <c r="I96" s="274">
        <f t="shared" si="86"/>
        <v>16390116.210000001</v>
      </c>
      <c r="J96" s="274"/>
      <c r="K96" s="274"/>
      <c r="L96" s="274">
        <f t="shared" si="87"/>
        <v>0</v>
      </c>
      <c r="M96" s="274"/>
      <c r="N96" s="274">
        <f t="shared" si="88"/>
        <v>0</v>
      </c>
      <c r="O96" s="274"/>
      <c r="P96" s="274"/>
      <c r="Q96" s="274">
        <f t="shared" si="89"/>
        <v>0</v>
      </c>
      <c r="R96" s="274"/>
      <c r="S96" s="274">
        <f t="shared" si="90"/>
        <v>0</v>
      </c>
      <c r="T96" s="262"/>
    </row>
    <row r="97" spans="1:25" ht="28.8" customHeight="1" x14ac:dyDescent="0.25">
      <c r="A97" s="304" t="s">
        <v>461</v>
      </c>
      <c r="B97" s="283" t="s">
        <v>406</v>
      </c>
      <c r="C97" s="273"/>
      <c r="D97" s="273"/>
      <c r="E97" s="273"/>
      <c r="F97" s="332">
        <v>1106622.68</v>
      </c>
      <c r="G97" s="274">
        <f t="shared" si="85"/>
        <v>1106622.68</v>
      </c>
      <c r="H97" s="332"/>
      <c r="I97" s="274">
        <f t="shared" si="86"/>
        <v>1106622.68</v>
      </c>
      <c r="J97" s="274"/>
      <c r="K97" s="274"/>
      <c r="L97" s="274"/>
      <c r="M97" s="274"/>
      <c r="N97" s="274"/>
      <c r="O97" s="274"/>
      <c r="P97" s="274"/>
      <c r="Q97" s="274"/>
      <c r="R97" s="274"/>
      <c r="S97" s="274"/>
      <c r="T97" s="262"/>
    </row>
    <row r="98" spans="1:25" ht="39.6" customHeight="1" x14ac:dyDescent="0.25">
      <c r="A98" s="304" t="s">
        <v>452</v>
      </c>
      <c r="B98" s="283" t="s">
        <v>406</v>
      </c>
      <c r="C98" s="273"/>
      <c r="D98" s="273">
        <v>19792777.780000001</v>
      </c>
      <c r="E98" s="273">
        <f t="shared" ref="E98" si="91">C98+D98</f>
        <v>19792777.780000001</v>
      </c>
      <c r="F98" s="332">
        <v>11094333.33</v>
      </c>
      <c r="G98" s="274">
        <f t="shared" si="85"/>
        <v>30887111.109999999</v>
      </c>
      <c r="H98" s="332"/>
      <c r="I98" s="274">
        <f t="shared" si="86"/>
        <v>30887111.109999999</v>
      </c>
      <c r="J98" s="274"/>
      <c r="K98" s="274"/>
      <c r="L98" s="274"/>
      <c r="M98" s="274"/>
      <c r="N98" s="274"/>
      <c r="O98" s="274"/>
      <c r="P98" s="274"/>
      <c r="Q98" s="274"/>
      <c r="R98" s="274"/>
      <c r="S98" s="274"/>
      <c r="T98" s="262"/>
    </row>
    <row r="99" spans="1:25" ht="52.95" customHeight="1" x14ac:dyDescent="0.25">
      <c r="A99" s="304" t="s">
        <v>450</v>
      </c>
      <c r="B99" s="283" t="s">
        <v>406</v>
      </c>
      <c r="C99" s="273"/>
      <c r="D99" s="273">
        <v>587611</v>
      </c>
      <c r="E99" s="273">
        <f t="shared" si="84"/>
        <v>587611</v>
      </c>
      <c r="F99" s="274"/>
      <c r="G99" s="274">
        <f t="shared" si="85"/>
        <v>587611</v>
      </c>
      <c r="H99" s="274"/>
      <c r="I99" s="274">
        <f t="shared" si="86"/>
        <v>587611</v>
      </c>
      <c r="J99" s="274"/>
      <c r="K99" s="274"/>
      <c r="L99" s="274"/>
      <c r="M99" s="274"/>
      <c r="N99" s="274"/>
      <c r="O99" s="274"/>
      <c r="P99" s="274"/>
      <c r="Q99" s="274"/>
      <c r="R99" s="274"/>
      <c r="S99" s="274"/>
      <c r="T99" s="262"/>
    </row>
    <row r="100" spans="1:25" ht="40.200000000000003" customHeight="1" x14ac:dyDescent="0.25">
      <c r="A100" s="327" t="s">
        <v>462</v>
      </c>
      <c r="B100" s="283" t="s">
        <v>406</v>
      </c>
      <c r="C100" s="273"/>
      <c r="D100" s="273"/>
      <c r="E100" s="273"/>
      <c r="F100" s="332">
        <v>700000</v>
      </c>
      <c r="G100" s="274">
        <f t="shared" si="85"/>
        <v>700000</v>
      </c>
      <c r="H100" s="332"/>
      <c r="I100" s="274">
        <f t="shared" si="86"/>
        <v>700000</v>
      </c>
      <c r="J100" s="274"/>
      <c r="K100" s="274"/>
      <c r="L100" s="274"/>
      <c r="M100" s="274"/>
      <c r="N100" s="274"/>
      <c r="O100" s="274"/>
      <c r="P100" s="274"/>
      <c r="Q100" s="274"/>
      <c r="R100" s="274"/>
      <c r="S100" s="274"/>
      <c r="T100" s="262"/>
    </row>
    <row r="101" spans="1:25" ht="79.8" customHeight="1" x14ac:dyDescent="0.25">
      <c r="A101" s="327" t="s">
        <v>463</v>
      </c>
      <c r="B101" s="283" t="s">
        <v>406</v>
      </c>
      <c r="C101" s="273"/>
      <c r="D101" s="273"/>
      <c r="E101" s="273"/>
      <c r="F101" s="332">
        <v>6000000</v>
      </c>
      <c r="G101" s="274">
        <f t="shared" si="85"/>
        <v>6000000</v>
      </c>
      <c r="H101" s="332"/>
      <c r="I101" s="274">
        <f t="shared" si="86"/>
        <v>6000000</v>
      </c>
      <c r="J101" s="274"/>
      <c r="K101" s="274"/>
      <c r="L101" s="274"/>
      <c r="M101" s="274"/>
      <c r="N101" s="274"/>
      <c r="O101" s="274"/>
      <c r="P101" s="274"/>
      <c r="Q101" s="274"/>
      <c r="R101" s="274"/>
      <c r="S101" s="274"/>
      <c r="T101" s="262"/>
    </row>
    <row r="102" spans="1:25" ht="28.2" customHeight="1" x14ac:dyDescent="0.25">
      <c r="A102" s="327" t="s">
        <v>475</v>
      </c>
      <c r="B102" s="283" t="s">
        <v>406</v>
      </c>
      <c r="C102" s="273"/>
      <c r="D102" s="273"/>
      <c r="E102" s="273"/>
      <c r="F102" s="332">
        <v>3437500</v>
      </c>
      <c r="G102" s="274">
        <f t="shared" si="85"/>
        <v>3437500</v>
      </c>
      <c r="H102" s="332"/>
      <c r="I102" s="274">
        <f t="shared" si="86"/>
        <v>3437500</v>
      </c>
      <c r="J102" s="274"/>
      <c r="K102" s="274"/>
      <c r="L102" s="274"/>
      <c r="M102" s="274"/>
      <c r="N102" s="274"/>
      <c r="O102" s="274"/>
      <c r="P102" s="274"/>
      <c r="Q102" s="274"/>
      <c r="R102" s="274"/>
      <c r="S102" s="274"/>
      <c r="T102" s="262"/>
    </row>
    <row r="103" spans="1:25" ht="28.2" customHeight="1" x14ac:dyDescent="0.25">
      <c r="A103" s="327" t="s">
        <v>481</v>
      </c>
      <c r="B103" s="283" t="s">
        <v>406</v>
      </c>
      <c r="C103" s="273"/>
      <c r="D103" s="273"/>
      <c r="E103" s="273"/>
      <c r="F103" s="332">
        <v>6000000</v>
      </c>
      <c r="G103" s="274">
        <f t="shared" si="85"/>
        <v>6000000</v>
      </c>
      <c r="H103" s="332"/>
      <c r="I103" s="274">
        <f t="shared" si="86"/>
        <v>6000000</v>
      </c>
      <c r="J103" s="274"/>
      <c r="K103" s="274"/>
      <c r="L103" s="274"/>
      <c r="M103" s="274"/>
      <c r="N103" s="274"/>
      <c r="O103" s="274"/>
      <c r="P103" s="274"/>
      <c r="Q103" s="274"/>
      <c r="R103" s="274"/>
      <c r="S103" s="274"/>
      <c r="T103" s="262"/>
    </row>
    <row r="104" spans="1:25" ht="43.8" customHeight="1" x14ac:dyDescent="0.25">
      <c r="A104" s="327" t="s">
        <v>470</v>
      </c>
      <c r="B104" s="283" t="s">
        <v>406</v>
      </c>
      <c r="C104" s="273"/>
      <c r="D104" s="273"/>
      <c r="E104" s="273"/>
      <c r="F104" s="332">
        <v>3321630.68</v>
      </c>
      <c r="G104" s="274">
        <f t="shared" si="85"/>
        <v>3321630.68</v>
      </c>
      <c r="H104" s="332"/>
      <c r="I104" s="274">
        <f t="shared" si="86"/>
        <v>3321630.68</v>
      </c>
      <c r="J104" s="274"/>
      <c r="K104" s="274"/>
      <c r="L104" s="274"/>
      <c r="M104" s="274"/>
      <c r="N104" s="274"/>
      <c r="O104" s="274"/>
      <c r="P104" s="274"/>
      <c r="Q104" s="274"/>
      <c r="R104" s="274"/>
      <c r="S104" s="274"/>
      <c r="T104" s="262"/>
    </row>
    <row r="105" spans="1:25" s="292" customFormat="1" x14ac:dyDescent="0.25">
      <c r="A105" s="294" t="s">
        <v>256</v>
      </c>
      <c r="B105" s="229" t="s">
        <v>257</v>
      </c>
      <c r="C105" s="269">
        <v>9079841.6099999994</v>
      </c>
      <c r="D105" s="269"/>
      <c r="E105" s="269">
        <f>E106</f>
        <v>9079841.6099999994</v>
      </c>
      <c r="F105" s="270"/>
      <c r="G105" s="270">
        <f>G106</f>
        <v>9079841.6099999994</v>
      </c>
      <c r="H105" s="270"/>
      <c r="I105" s="270">
        <f>I106</f>
        <v>9448976.6099999994</v>
      </c>
      <c r="J105" s="270">
        <v>0</v>
      </c>
      <c r="K105" s="270">
        <v>0</v>
      </c>
      <c r="L105" s="270">
        <v>0</v>
      </c>
      <c r="M105" s="270">
        <v>0</v>
      </c>
      <c r="N105" s="270">
        <v>0</v>
      </c>
      <c r="O105" s="270">
        <v>0</v>
      </c>
      <c r="P105" s="270">
        <v>0</v>
      </c>
      <c r="Q105" s="274">
        <f t="shared" si="89"/>
        <v>0</v>
      </c>
      <c r="R105" s="270">
        <v>0</v>
      </c>
      <c r="S105" s="274">
        <f t="shared" ref="S105" si="92">Q105+R105</f>
        <v>0</v>
      </c>
      <c r="T105" s="261"/>
      <c r="U105" s="291"/>
    </row>
    <row r="106" spans="1:25" ht="16.95" customHeight="1" x14ac:dyDescent="0.25">
      <c r="A106" s="275" t="s">
        <v>442</v>
      </c>
      <c r="B106" s="283" t="s">
        <v>443</v>
      </c>
      <c r="C106" s="273">
        <v>9079841.6099999994</v>
      </c>
      <c r="D106" s="273"/>
      <c r="E106" s="273">
        <f>C106</f>
        <v>9079841.6099999994</v>
      </c>
      <c r="F106" s="274"/>
      <c r="G106" s="274">
        <f>E106</f>
        <v>9079841.6099999994</v>
      </c>
      <c r="H106" s="274">
        <v>369135</v>
      </c>
      <c r="I106" s="274">
        <f>G106+H106</f>
        <v>9448976.6099999994</v>
      </c>
      <c r="J106" s="273">
        <f>J105</f>
        <v>0</v>
      </c>
      <c r="K106" s="273"/>
      <c r="L106" s="273">
        <f>J106</f>
        <v>0</v>
      </c>
      <c r="M106" s="274"/>
      <c r="N106" s="274">
        <f>L106</f>
        <v>0</v>
      </c>
      <c r="O106" s="273">
        <v>0</v>
      </c>
      <c r="P106" s="273"/>
      <c r="Q106" s="273">
        <v>0</v>
      </c>
      <c r="R106" s="274"/>
      <c r="S106" s="274">
        <v>0</v>
      </c>
      <c r="T106" s="258"/>
    </row>
    <row r="107" spans="1:25" ht="10.95" customHeight="1" x14ac:dyDescent="0.25">
      <c r="A107" s="285"/>
      <c r="B107" s="283"/>
      <c r="C107" s="287"/>
      <c r="D107" s="287"/>
      <c r="E107" s="287"/>
      <c r="F107" s="288"/>
      <c r="G107" s="288"/>
      <c r="H107" s="288"/>
      <c r="I107" s="288"/>
      <c r="J107" s="288"/>
      <c r="K107" s="288"/>
      <c r="L107" s="288"/>
      <c r="M107" s="288"/>
      <c r="N107" s="288"/>
      <c r="O107" s="288"/>
      <c r="P107" s="288"/>
      <c r="Q107" s="288"/>
      <c r="R107" s="288"/>
      <c r="S107" s="288"/>
      <c r="T107" s="266"/>
    </row>
    <row r="108" spans="1:25" ht="15" customHeight="1" x14ac:dyDescent="0.25">
      <c r="A108" s="228" t="s">
        <v>66</v>
      </c>
      <c r="B108" s="229"/>
      <c r="C108" s="230">
        <f>C14+C42</f>
        <v>1837401509.8700001</v>
      </c>
      <c r="D108" s="230">
        <f t="shared" ref="D108:Q108" si="93">D14+D42</f>
        <v>50079151.469999999</v>
      </c>
      <c r="E108" s="230">
        <f t="shared" si="93"/>
        <v>1887480661.3399999</v>
      </c>
      <c r="F108" s="296">
        <f t="shared" ref="F108:G108" si="94">F14+F42</f>
        <v>48661314.099999994</v>
      </c>
      <c r="G108" s="296">
        <f t="shared" si="94"/>
        <v>1936141975.4399998</v>
      </c>
      <c r="H108" s="296">
        <f t="shared" ref="H108:I108" si="95">H14+H42</f>
        <v>34588350.399999999</v>
      </c>
      <c r="I108" s="296">
        <f t="shared" si="95"/>
        <v>1971099460.8399999</v>
      </c>
      <c r="J108" s="230">
        <f t="shared" si="93"/>
        <v>1718104504.5599999</v>
      </c>
      <c r="K108" s="230">
        <f t="shared" si="93"/>
        <v>12606396.420000002</v>
      </c>
      <c r="L108" s="230">
        <f t="shared" si="93"/>
        <v>1730710900.9799998</v>
      </c>
      <c r="M108" s="296">
        <f t="shared" ref="M108:N108" si="96">M14+M42</f>
        <v>3822000</v>
      </c>
      <c r="N108" s="296">
        <f t="shared" si="96"/>
        <v>1734532900.9799998</v>
      </c>
      <c r="O108" s="230">
        <f t="shared" si="93"/>
        <v>1754895041.3999999</v>
      </c>
      <c r="P108" s="230">
        <f t="shared" si="93"/>
        <v>-4297177.2600000016</v>
      </c>
      <c r="Q108" s="230">
        <f t="shared" si="93"/>
        <v>1750597864.1399999</v>
      </c>
      <c r="R108" s="296">
        <f t="shared" ref="R108:S108" si="97">R14+R42</f>
        <v>-19660112.960000001</v>
      </c>
      <c r="S108" s="296">
        <f t="shared" si="97"/>
        <v>1730937751.1800001</v>
      </c>
      <c r="T108" s="267"/>
      <c r="W108" s="255"/>
      <c r="X108" s="255"/>
      <c r="Y108" s="255"/>
    </row>
    <row r="109" spans="1:25" s="307" customFormat="1" x14ac:dyDescent="0.25">
      <c r="B109" s="306"/>
      <c r="F109" s="298"/>
      <c r="G109" s="298"/>
      <c r="H109" s="298"/>
      <c r="I109" s="298"/>
      <c r="M109" s="298"/>
      <c r="N109" s="298"/>
      <c r="R109" s="298"/>
      <c r="S109" s="298"/>
      <c r="U109" s="227"/>
    </row>
    <row r="110" spans="1:25" s="298" customFormat="1" x14ac:dyDescent="0.25">
      <c r="B110" s="299"/>
      <c r="C110" s="297"/>
      <c r="D110" s="297"/>
      <c r="E110" s="297">
        <f>C108+D108</f>
        <v>1887480661.3400002</v>
      </c>
      <c r="F110" s="297"/>
      <c r="G110" s="297">
        <f>E108+F108</f>
        <v>1936141975.4399998</v>
      </c>
      <c r="H110" s="297"/>
      <c r="I110" s="297">
        <f>G108+H108</f>
        <v>1970730325.8399999</v>
      </c>
      <c r="J110" s="297"/>
      <c r="K110" s="297"/>
      <c r="L110" s="297"/>
      <c r="M110" s="297"/>
      <c r="N110" s="297"/>
      <c r="O110" s="297"/>
      <c r="P110" s="297"/>
      <c r="Q110" s="297"/>
      <c r="R110" s="297"/>
      <c r="S110" s="297"/>
      <c r="T110" s="297"/>
      <c r="U110" s="300"/>
      <c r="X110" s="297"/>
      <c r="Y110" s="297"/>
    </row>
    <row r="111" spans="1:25" s="298" customFormat="1" x14ac:dyDescent="0.25">
      <c r="B111" s="299"/>
      <c r="L111" s="297">
        <f>J108+K108</f>
        <v>1730710900.98</v>
      </c>
      <c r="N111" s="297">
        <f>L108+M108</f>
        <v>1734532900.9799998</v>
      </c>
      <c r="Q111" s="297">
        <f>O108+P108</f>
        <v>1750597864.1399999</v>
      </c>
      <c r="S111" s="297">
        <f>Q108+R108</f>
        <v>1730937751.1799998</v>
      </c>
      <c r="U111" s="300"/>
    </row>
    <row r="112" spans="1:25" s="298" customFormat="1" x14ac:dyDescent="0.25">
      <c r="B112" s="299"/>
      <c r="U112" s="300"/>
    </row>
  </sheetData>
  <mergeCells count="13">
    <mergeCell ref="D1:Q1"/>
    <mergeCell ref="C2:Q2"/>
    <mergeCell ref="C12:I12"/>
    <mergeCell ref="C11:S11"/>
    <mergeCell ref="O12:S12"/>
    <mergeCell ref="D4:Q4"/>
    <mergeCell ref="C5:Q5"/>
    <mergeCell ref="A9:Q9"/>
    <mergeCell ref="A11:A12"/>
    <mergeCell ref="B11:B12"/>
    <mergeCell ref="D7:Q7"/>
    <mergeCell ref="C8:Q8"/>
    <mergeCell ref="J12:N1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zoomScaleSheetLayoutView="100" workbookViewId="0">
      <pane xSplit="1" ySplit="19" topLeftCell="B108" activePane="bottomRight" state="frozen"/>
      <selection pane="topRight" activeCell="B1" sqref="B1"/>
      <selection pane="bottomLeft" activeCell="A14" sqref="A14"/>
      <selection pane="bottomRight" activeCell="C112" sqref="C112"/>
    </sheetView>
  </sheetViews>
  <sheetFormatPr defaultColWidth="9.109375" defaultRowHeight="13.2" x14ac:dyDescent="0.25"/>
  <cols>
    <col min="1" max="1" width="56" style="183" customWidth="1"/>
    <col min="2" max="2" width="22.109375" style="184" customWidth="1"/>
    <col min="3" max="3" width="14.6640625" style="305" customWidth="1"/>
    <col min="4" max="4" width="14.5546875" style="305" customWidth="1"/>
    <col min="5" max="5" width="16.5546875" style="305" customWidth="1"/>
    <col min="6" max="6" width="14.88671875" style="183" customWidth="1"/>
    <col min="7" max="7" width="13.33203125" style="186" customWidth="1"/>
    <col min="8" max="8" width="14.5546875" style="183" customWidth="1"/>
    <col min="9" max="9" width="17.5546875" style="183" customWidth="1"/>
    <col min="10" max="10" width="16.33203125" style="183" customWidth="1"/>
    <col min="11" max="11" width="17.33203125" style="183" customWidth="1"/>
    <col min="12" max="16384" width="9.109375" style="183"/>
  </cols>
  <sheetData>
    <row r="1" spans="1:7" ht="15.6" x14ac:dyDescent="0.25">
      <c r="C1" s="408" t="s">
        <v>477</v>
      </c>
      <c r="D1" s="408"/>
      <c r="E1" s="408"/>
    </row>
    <row r="2" spans="1:7" x14ac:dyDescent="0.25">
      <c r="C2" s="404" t="s">
        <v>480</v>
      </c>
      <c r="D2" s="404"/>
      <c r="E2" s="404"/>
    </row>
    <row r="3" spans="1:7" x14ac:dyDescent="0.25">
      <c r="C3" s="407" t="s">
        <v>490</v>
      </c>
      <c r="D3" s="407"/>
      <c r="E3" s="407"/>
    </row>
    <row r="5" spans="1:7" ht="14.4" customHeight="1" x14ac:dyDescent="0.25">
      <c r="C5" s="408" t="s">
        <v>477</v>
      </c>
      <c r="D5" s="408"/>
      <c r="E5" s="408"/>
      <c r="G5" s="183"/>
    </row>
    <row r="6" spans="1:7" ht="15" customHeight="1" x14ac:dyDescent="0.25">
      <c r="C6" s="404" t="s">
        <v>480</v>
      </c>
      <c r="D6" s="404"/>
      <c r="E6" s="404"/>
      <c r="G6" s="183"/>
    </row>
    <row r="7" spans="1:7" s="226" customFormat="1" ht="15" customHeight="1" x14ac:dyDescent="0.25">
      <c r="A7" s="233"/>
      <c r="B7" s="234"/>
      <c r="C7" s="407" t="s">
        <v>478</v>
      </c>
      <c r="D7" s="407"/>
      <c r="E7" s="407"/>
      <c r="F7" s="235"/>
      <c r="G7" s="227"/>
    </row>
    <row r="8" spans="1:7" ht="14.4" customHeight="1" x14ac:dyDescent="0.25">
      <c r="C8" s="408"/>
      <c r="D8" s="408"/>
      <c r="E8" s="408"/>
      <c r="G8" s="183"/>
    </row>
    <row r="9" spans="1:7" ht="14.4" customHeight="1" x14ac:dyDescent="0.25">
      <c r="C9" s="408" t="s">
        <v>477</v>
      </c>
      <c r="D9" s="408"/>
      <c r="E9" s="408"/>
      <c r="G9" s="183"/>
    </row>
    <row r="10" spans="1:7" ht="15" customHeight="1" x14ac:dyDescent="0.25">
      <c r="C10" s="404" t="s">
        <v>480</v>
      </c>
      <c r="D10" s="404"/>
      <c r="E10" s="404"/>
      <c r="G10" s="183"/>
    </row>
    <row r="11" spans="1:7" s="226" customFormat="1" ht="15" customHeight="1" x14ac:dyDescent="0.25">
      <c r="A11" s="233"/>
      <c r="B11" s="234"/>
      <c r="C11" s="407" t="s">
        <v>479</v>
      </c>
      <c r="D11" s="407"/>
      <c r="E11" s="407"/>
      <c r="F11" s="235"/>
      <c r="G11" s="227"/>
    </row>
    <row r="12" spans="1:7" ht="17.399999999999999" customHeight="1" x14ac:dyDescent="0.25">
      <c r="C12" s="404"/>
      <c r="D12" s="404"/>
      <c r="E12" s="404"/>
      <c r="G12" s="183"/>
    </row>
    <row r="13" spans="1:7" s="226" customFormat="1" ht="16.95" customHeight="1" x14ac:dyDescent="0.25">
      <c r="A13" s="401" t="s">
        <v>439</v>
      </c>
      <c r="B13" s="401"/>
      <c r="C13" s="402"/>
      <c r="D13" s="402"/>
      <c r="E13" s="403"/>
      <c r="F13" s="235"/>
      <c r="G13" s="227"/>
    </row>
    <row r="14" spans="1:7" s="226" customFormat="1" ht="16.95" customHeight="1" x14ac:dyDescent="0.2">
      <c r="A14" s="233"/>
      <c r="B14" s="234"/>
      <c r="C14" s="328"/>
      <c r="D14" s="328"/>
      <c r="E14" s="328"/>
      <c r="F14" s="235"/>
      <c r="G14" s="227"/>
    </row>
    <row r="15" spans="1:7" ht="19.2" customHeight="1" x14ac:dyDescent="0.25">
      <c r="A15" s="378" t="s">
        <v>50</v>
      </c>
      <c r="B15" s="378" t="s">
        <v>51</v>
      </c>
      <c r="C15" s="405" t="s">
        <v>343</v>
      </c>
      <c r="D15" s="405"/>
      <c r="E15" s="406"/>
      <c r="F15" s="259"/>
    </row>
    <row r="16" spans="1:7" ht="22.95" customHeight="1" x14ac:dyDescent="0.25">
      <c r="A16" s="379"/>
      <c r="B16" s="379"/>
      <c r="C16" s="336" t="s">
        <v>341</v>
      </c>
      <c r="D16" s="337" t="s">
        <v>342</v>
      </c>
      <c r="E16" s="337" t="s">
        <v>360</v>
      </c>
      <c r="F16" s="259"/>
    </row>
    <row r="17" spans="1:11" ht="13.95" customHeight="1" x14ac:dyDescent="0.25">
      <c r="A17" s="187">
        <v>1</v>
      </c>
      <c r="B17" s="188">
        <v>2</v>
      </c>
      <c r="C17" s="330">
        <v>3</v>
      </c>
      <c r="D17" s="338">
        <v>4</v>
      </c>
      <c r="E17" s="339">
        <v>5</v>
      </c>
      <c r="F17" s="260"/>
    </row>
    <row r="18" spans="1:11" s="186" customFormat="1" ht="15.6" customHeight="1" x14ac:dyDescent="0.25">
      <c r="A18" s="228" t="s">
        <v>59</v>
      </c>
      <c r="B18" s="268" t="s">
        <v>22</v>
      </c>
      <c r="C18" s="270">
        <f t="shared" ref="C18:E18" si="0">C19+C21+C23+C27+C31+C35+C38+C39+C41+C44</f>
        <v>447196424</v>
      </c>
      <c r="D18" s="270">
        <f t="shared" si="0"/>
        <v>477966717</v>
      </c>
      <c r="E18" s="270">
        <f t="shared" si="0"/>
        <v>509799834</v>
      </c>
      <c r="F18" s="261"/>
    </row>
    <row r="19" spans="1:11" s="186" customFormat="1" ht="19.95" customHeight="1" x14ac:dyDescent="0.25">
      <c r="A19" s="271" t="s">
        <v>18</v>
      </c>
      <c r="B19" s="272" t="s">
        <v>23</v>
      </c>
      <c r="C19" s="274">
        <f t="shared" ref="C19:E19" si="1">C20</f>
        <v>318134000</v>
      </c>
      <c r="D19" s="274">
        <f t="shared" si="1"/>
        <v>345270830</v>
      </c>
      <c r="E19" s="274">
        <f t="shared" si="1"/>
        <v>374722432</v>
      </c>
      <c r="F19" s="262"/>
    </row>
    <row r="20" spans="1:11" s="186" customFormat="1" ht="15.6" customHeight="1" x14ac:dyDescent="0.25">
      <c r="A20" s="275" t="s">
        <v>1</v>
      </c>
      <c r="B20" s="272" t="s">
        <v>25</v>
      </c>
      <c r="C20" s="274">
        <v>318134000</v>
      </c>
      <c r="D20" s="274">
        <v>345270830</v>
      </c>
      <c r="E20" s="274">
        <v>374722432</v>
      </c>
      <c r="F20" s="262"/>
    </row>
    <row r="21" spans="1:11" s="186" customFormat="1" ht="30" customHeight="1" x14ac:dyDescent="0.25">
      <c r="A21" s="276" t="s">
        <v>9</v>
      </c>
      <c r="B21" s="272" t="s">
        <v>26</v>
      </c>
      <c r="C21" s="274">
        <f t="shared" ref="C21:E21" si="2">C22</f>
        <v>34823020</v>
      </c>
      <c r="D21" s="274">
        <f t="shared" si="2"/>
        <v>37455011</v>
      </c>
      <c r="E21" s="274">
        <f t="shared" si="2"/>
        <v>39247926</v>
      </c>
      <c r="F21" s="262"/>
    </row>
    <row r="22" spans="1:11" s="186" customFormat="1" ht="25.2" customHeight="1" x14ac:dyDescent="0.25">
      <c r="A22" s="275" t="s">
        <v>10</v>
      </c>
      <c r="B22" s="272" t="s">
        <v>27</v>
      </c>
      <c r="C22" s="274">
        <v>34823020</v>
      </c>
      <c r="D22" s="274">
        <v>37455011</v>
      </c>
      <c r="E22" s="274">
        <v>39247926</v>
      </c>
      <c r="F22" s="262"/>
    </row>
    <row r="23" spans="1:11" s="186" customFormat="1" ht="15.6" customHeight="1" x14ac:dyDescent="0.25">
      <c r="A23" s="276" t="s">
        <v>2</v>
      </c>
      <c r="B23" s="272" t="s">
        <v>28</v>
      </c>
      <c r="C23" s="274">
        <f t="shared" ref="C23:E23" si="3">SUM(C24:C26)</f>
        <v>21263000</v>
      </c>
      <c r="D23" s="274">
        <f t="shared" si="3"/>
        <v>22307014</v>
      </c>
      <c r="E23" s="274">
        <f t="shared" si="3"/>
        <v>23226062</v>
      </c>
      <c r="F23" s="258"/>
      <c r="H23" s="183"/>
      <c r="I23" s="183"/>
      <c r="J23" s="183"/>
      <c r="K23" s="183"/>
    </row>
    <row r="24" spans="1:11" s="186" customFormat="1" ht="18" customHeight="1" x14ac:dyDescent="0.25">
      <c r="A24" s="275" t="s">
        <v>58</v>
      </c>
      <c r="B24" s="272" t="s">
        <v>29</v>
      </c>
      <c r="C24" s="274">
        <v>16657000</v>
      </c>
      <c r="D24" s="274">
        <v>17474859</v>
      </c>
      <c r="E24" s="274">
        <v>18194823</v>
      </c>
      <c r="F24" s="258"/>
      <c r="H24" s="183"/>
      <c r="I24" s="183"/>
      <c r="J24" s="183"/>
      <c r="K24" s="183"/>
    </row>
    <row r="25" spans="1:11" s="186" customFormat="1" ht="13.2" customHeight="1" x14ac:dyDescent="0.25">
      <c r="A25" s="275" t="s">
        <v>344</v>
      </c>
      <c r="B25" s="272" t="s">
        <v>345</v>
      </c>
      <c r="C25" s="274">
        <v>6000</v>
      </c>
      <c r="D25" s="274">
        <v>6295</v>
      </c>
      <c r="E25" s="274">
        <v>6554</v>
      </c>
      <c r="F25" s="258"/>
      <c r="H25" s="183"/>
      <c r="I25" s="183"/>
      <c r="J25" s="183"/>
      <c r="K25" s="183"/>
    </row>
    <row r="26" spans="1:11" s="186" customFormat="1" ht="14.4" customHeight="1" x14ac:dyDescent="0.25">
      <c r="A26" s="275" t="s">
        <v>346</v>
      </c>
      <c r="B26" s="272" t="s">
        <v>347</v>
      </c>
      <c r="C26" s="274">
        <v>4600000</v>
      </c>
      <c r="D26" s="274">
        <v>4825860</v>
      </c>
      <c r="E26" s="274">
        <v>5024685</v>
      </c>
      <c r="F26" s="258"/>
      <c r="H26" s="183"/>
      <c r="I26" s="183"/>
      <c r="J26" s="183"/>
      <c r="K26" s="183"/>
    </row>
    <row r="27" spans="1:11" s="186" customFormat="1" ht="15.6" customHeight="1" x14ac:dyDescent="0.25">
      <c r="A27" s="276" t="s">
        <v>3</v>
      </c>
      <c r="B27" s="272" t="s">
        <v>30</v>
      </c>
      <c r="C27" s="274">
        <f t="shared" ref="C27:E27" si="4">SUM(C28:C30)</f>
        <v>40255798</v>
      </c>
      <c r="D27" s="274">
        <f t="shared" si="4"/>
        <v>40317162</v>
      </c>
      <c r="E27" s="274">
        <f t="shared" si="4"/>
        <v>40378714</v>
      </c>
      <c r="F27" s="263"/>
      <c r="H27" s="183"/>
      <c r="I27" s="183"/>
      <c r="J27" s="183"/>
      <c r="K27" s="183"/>
    </row>
    <row r="28" spans="1:11" s="186" customFormat="1" ht="13.95" customHeight="1" x14ac:dyDescent="0.25">
      <c r="A28" s="275" t="s">
        <v>355</v>
      </c>
      <c r="B28" s="272" t="s">
        <v>357</v>
      </c>
      <c r="C28" s="274">
        <v>7310000</v>
      </c>
      <c r="D28" s="277">
        <v>7310000</v>
      </c>
      <c r="E28" s="277">
        <v>7310000</v>
      </c>
      <c r="F28" s="263"/>
      <c r="H28" s="183"/>
      <c r="I28" s="183"/>
      <c r="J28" s="183"/>
      <c r="K28" s="183"/>
    </row>
    <row r="29" spans="1:11" s="186" customFormat="1" ht="14.4" customHeight="1" x14ac:dyDescent="0.25">
      <c r="A29" s="275" t="s">
        <v>6</v>
      </c>
      <c r="B29" s="278" t="s">
        <v>32</v>
      </c>
      <c r="C29" s="274">
        <v>19794498</v>
      </c>
      <c r="D29" s="277">
        <v>19855862</v>
      </c>
      <c r="E29" s="277">
        <v>19917414</v>
      </c>
      <c r="F29" s="263"/>
      <c r="H29" s="183"/>
      <c r="I29" s="183"/>
      <c r="J29" s="183"/>
      <c r="K29" s="183"/>
    </row>
    <row r="30" spans="1:11" s="186" customFormat="1" ht="13.95" customHeight="1" x14ac:dyDescent="0.25">
      <c r="A30" s="275" t="s">
        <v>359</v>
      </c>
      <c r="B30" s="272" t="s">
        <v>358</v>
      </c>
      <c r="C30" s="274">
        <v>13151300</v>
      </c>
      <c r="D30" s="277">
        <v>13151300</v>
      </c>
      <c r="E30" s="277">
        <v>13151300</v>
      </c>
      <c r="F30" s="263"/>
      <c r="H30" s="183"/>
      <c r="I30" s="183"/>
      <c r="J30" s="183"/>
      <c r="K30" s="183"/>
    </row>
    <row r="31" spans="1:11" s="186" customFormat="1" ht="15.6" customHeight="1" x14ac:dyDescent="0.25">
      <c r="A31" s="276" t="s">
        <v>56</v>
      </c>
      <c r="B31" s="272" t="s">
        <v>37</v>
      </c>
      <c r="C31" s="274">
        <f t="shared" ref="C31:E31" si="5">SUM(C32:C34)</f>
        <v>5067000</v>
      </c>
      <c r="D31" s="274">
        <f t="shared" si="5"/>
        <v>5289000</v>
      </c>
      <c r="E31" s="274">
        <f t="shared" si="5"/>
        <v>5484000</v>
      </c>
      <c r="F31" s="258"/>
      <c r="H31" s="183"/>
      <c r="I31" s="183"/>
      <c r="J31" s="183"/>
      <c r="K31" s="183"/>
    </row>
    <row r="32" spans="1:11" s="186" customFormat="1" ht="30" customHeight="1" x14ac:dyDescent="0.25">
      <c r="A32" s="275" t="s">
        <v>348</v>
      </c>
      <c r="B32" s="272" t="s">
        <v>349</v>
      </c>
      <c r="C32" s="274">
        <v>3800000</v>
      </c>
      <c r="D32" s="274">
        <v>3966000</v>
      </c>
      <c r="E32" s="274">
        <v>4112000</v>
      </c>
      <c r="F32" s="258"/>
      <c r="H32" s="183"/>
      <c r="I32" s="183"/>
      <c r="J32" s="183"/>
      <c r="K32" s="183"/>
    </row>
    <row r="33" spans="1:11" s="186" customFormat="1" ht="30" customHeight="1" x14ac:dyDescent="0.25">
      <c r="A33" s="275" t="s">
        <v>361</v>
      </c>
      <c r="B33" s="272" t="s">
        <v>362</v>
      </c>
      <c r="C33" s="274">
        <v>130000</v>
      </c>
      <c r="D33" s="274">
        <v>136000</v>
      </c>
      <c r="E33" s="274">
        <v>141000</v>
      </c>
      <c r="F33" s="258"/>
      <c r="H33" s="183"/>
      <c r="I33" s="183"/>
      <c r="J33" s="183"/>
      <c r="K33" s="183"/>
    </row>
    <row r="34" spans="1:11" s="186" customFormat="1" ht="27" customHeight="1" x14ac:dyDescent="0.25">
      <c r="A34" s="275" t="s">
        <v>17</v>
      </c>
      <c r="B34" s="272" t="s">
        <v>38</v>
      </c>
      <c r="C34" s="274">
        <v>1137000</v>
      </c>
      <c r="D34" s="274">
        <v>1187000</v>
      </c>
      <c r="E34" s="274">
        <v>1231000</v>
      </c>
      <c r="F34" s="258"/>
      <c r="H34" s="183"/>
      <c r="I34" s="183"/>
      <c r="J34" s="183"/>
      <c r="K34" s="183"/>
    </row>
    <row r="35" spans="1:11" s="186" customFormat="1" ht="28.2" customHeight="1" x14ac:dyDescent="0.25">
      <c r="A35" s="271" t="s">
        <v>13</v>
      </c>
      <c r="B35" s="272" t="s">
        <v>39</v>
      </c>
      <c r="C35" s="274">
        <f t="shared" ref="C35:E35" si="6">SUM(C36:C37)</f>
        <v>22617906</v>
      </c>
      <c r="D35" s="274">
        <f t="shared" si="6"/>
        <v>22424900</v>
      </c>
      <c r="E35" s="274">
        <f t="shared" si="6"/>
        <v>22424900</v>
      </c>
      <c r="F35" s="258"/>
      <c r="H35" s="183"/>
      <c r="I35" s="183"/>
      <c r="J35" s="183"/>
      <c r="K35" s="183"/>
    </row>
    <row r="36" spans="1:11" ht="69" customHeight="1" x14ac:dyDescent="0.25">
      <c r="A36" s="275" t="s">
        <v>60</v>
      </c>
      <c r="B36" s="272" t="s">
        <v>41</v>
      </c>
      <c r="C36" s="274">
        <v>12740606</v>
      </c>
      <c r="D36" s="274">
        <v>12547600</v>
      </c>
      <c r="E36" s="274">
        <v>12547600</v>
      </c>
      <c r="F36" s="258"/>
    </row>
    <row r="37" spans="1:11" ht="65.400000000000006" customHeight="1" x14ac:dyDescent="0.25">
      <c r="A37" s="279" t="s">
        <v>80</v>
      </c>
      <c r="B37" s="272" t="s">
        <v>77</v>
      </c>
      <c r="C37" s="274">
        <v>9877300</v>
      </c>
      <c r="D37" s="274">
        <v>9877300</v>
      </c>
      <c r="E37" s="274">
        <v>9877300</v>
      </c>
      <c r="F37" s="258"/>
    </row>
    <row r="38" spans="1:11" ht="19.95" customHeight="1" x14ac:dyDescent="0.25">
      <c r="A38" s="276" t="s">
        <v>19</v>
      </c>
      <c r="B38" s="272" t="s">
        <v>43</v>
      </c>
      <c r="C38" s="274">
        <v>388800</v>
      </c>
      <c r="D38" s="274">
        <v>388800</v>
      </c>
      <c r="E38" s="274">
        <v>388800</v>
      </c>
      <c r="F38" s="258"/>
      <c r="G38" s="197"/>
    </row>
    <row r="39" spans="1:11" s="185" customFormat="1" ht="27.6" customHeight="1" x14ac:dyDescent="0.25">
      <c r="A39" s="276" t="s">
        <v>141</v>
      </c>
      <c r="B39" s="272" t="s">
        <v>46</v>
      </c>
      <c r="C39" s="274">
        <f t="shared" ref="C39:E39" si="7">C40</f>
        <v>350000</v>
      </c>
      <c r="D39" s="274">
        <f t="shared" si="7"/>
        <v>350000</v>
      </c>
      <c r="E39" s="274">
        <f t="shared" si="7"/>
        <v>350000</v>
      </c>
      <c r="F39" s="258"/>
      <c r="G39" s="186"/>
    </row>
    <row r="40" spans="1:11" s="185" customFormat="1" ht="15.6" customHeight="1" x14ac:dyDescent="0.25">
      <c r="A40" s="275" t="s">
        <v>67</v>
      </c>
      <c r="B40" s="272" t="s">
        <v>70</v>
      </c>
      <c r="C40" s="274">
        <v>350000</v>
      </c>
      <c r="D40" s="274">
        <v>350000</v>
      </c>
      <c r="E40" s="274">
        <v>350000</v>
      </c>
      <c r="F40" s="258"/>
      <c r="G40" s="186"/>
    </row>
    <row r="41" spans="1:11" s="185" customFormat="1" ht="22.2" customHeight="1" x14ac:dyDescent="0.25">
      <c r="A41" s="276" t="s">
        <v>20</v>
      </c>
      <c r="B41" s="272" t="s">
        <v>47</v>
      </c>
      <c r="C41" s="274">
        <f t="shared" ref="C41:E41" si="8">SUM(C42:C43)</f>
        <v>2296900</v>
      </c>
      <c r="D41" s="274">
        <f t="shared" si="8"/>
        <v>2164000</v>
      </c>
      <c r="E41" s="274">
        <f t="shared" si="8"/>
        <v>1577000</v>
      </c>
      <c r="F41" s="258"/>
      <c r="G41" s="186"/>
    </row>
    <row r="42" spans="1:11" s="185" customFormat="1" ht="67.2" customHeight="1" x14ac:dyDescent="0.25">
      <c r="A42" s="275" t="s">
        <v>339</v>
      </c>
      <c r="B42" s="272" t="s">
        <v>340</v>
      </c>
      <c r="C42" s="274">
        <v>996900</v>
      </c>
      <c r="D42" s="274">
        <v>864000</v>
      </c>
      <c r="E42" s="274">
        <v>277000</v>
      </c>
      <c r="F42" s="258"/>
      <c r="G42" s="196"/>
    </row>
    <row r="43" spans="1:11" s="185" customFormat="1" ht="24.6" customHeight="1" x14ac:dyDescent="0.25">
      <c r="A43" s="275" t="s">
        <v>79</v>
      </c>
      <c r="B43" s="272" t="s">
        <v>55</v>
      </c>
      <c r="C43" s="274">
        <v>1300000</v>
      </c>
      <c r="D43" s="274">
        <v>1300000</v>
      </c>
      <c r="E43" s="274">
        <v>1300000</v>
      </c>
      <c r="F43" s="258"/>
      <c r="G43" s="196"/>
    </row>
    <row r="44" spans="1:11" s="185" customFormat="1" ht="19.95" customHeight="1" x14ac:dyDescent="0.25">
      <c r="A44" s="276" t="s">
        <v>15</v>
      </c>
      <c r="B44" s="272" t="s">
        <v>350</v>
      </c>
      <c r="C44" s="274">
        <v>2000000</v>
      </c>
      <c r="D44" s="274">
        <v>2000000</v>
      </c>
      <c r="E44" s="274">
        <v>2000000</v>
      </c>
      <c r="F44" s="258"/>
      <c r="G44" s="186"/>
    </row>
    <row r="45" spans="1:11" s="185" customFormat="1" ht="21" customHeight="1" x14ac:dyDescent="0.25">
      <c r="A45" s="276" t="s">
        <v>351</v>
      </c>
      <c r="B45" s="272" t="s">
        <v>352</v>
      </c>
      <c r="C45" s="274">
        <v>0</v>
      </c>
      <c r="D45" s="274">
        <v>0</v>
      </c>
      <c r="E45" s="274">
        <v>0</v>
      </c>
      <c r="F45" s="258"/>
      <c r="G45" s="186"/>
    </row>
    <row r="46" spans="1:11" s="185" customFormat="1" ht="18.600000000000001" customHeight="1" x14ac:dyDescent="0.25">
      <c r="A46" s="228" t="s">
        <v>270</v>
      </c>
      <c r="B46" s="281" t="s">
        <v>271</v>
      </c>
      <c r="C46" s="296">
        <f t="shared" ref="C46:E46" si="9">C47+C109</f>
        <v>1523903036.8399999</v>
      </c>
      <c r="D46" s="296">
        <f>D47</f>
        <v>1256566183.9799998</v>
      </c>
      <c r="E46" s="296">
        <f t="shared" si="9"/>
        <v>1221137917.1800001</v>
      </c>
      <c r="F46" s="264"/>
      <c r="G46" s="186"/>
      <c r="I46" s="256"/>
    </row>
    <row r="47" spans="1:11" s="185" customFormat="1" ht="36.6" customHeight="1" x14ac:dyDescent="0.25">
      <c r="A47" s="271" t="s">
        <v>65</v>
      </c>
      <c r="B47" s="283" t="s">
        <v>57</v>
      </c>
      <c r="C47" s="288">
        <f t="shared" ref="C47:E47" si="10">C48+C50+C78+C96</f>
        <v>1514454060.23</v>
      </c>
      <c r="D47" s="288">
        <f t="shared" si="10"/>
        <v>1256566183.9799998</v>
      </c>
      <c r="E47" s="288">
        <f t="shared" si="10"/>
        <v>1221137917.1800001</v>
      </c>
      <c r="F47" s="265"/>
      <c r="G47" s="186"/>
      <c r="I47" s="256"/>
      <c r="J47" s="256"/>
      <c r="K47" s="256"/>
    </row>
    <row r="48" spans="1:11" s="291" customFormat="1" ht="23.4" customHeight="1" x14ac:dyDescent="0.25">
      <c r="A48" s="290" t="s">
        <v>75</v>
      </c>
      <c r="B48" s="229" t="s">
        <v>134</v>
      </c>
      <c r="C48" s="270">
        <f t="shared" ref="C48:E48" si="11">SUM(C49)</f>
        <v>41122395.399999999</v>
      </c>
      <c r="D48" s="270">
        <f t="shared" si="11"/>
        <v>18316568</v>
      </c>
      <c r="E48" s="270">
        <f t="shared" si="11"/>
        <v>0</v>
      </c>
      <c r="F48" s="261"/>
    </row>
    <row r="49" spans="1:6" s="186" customFormat="1" ht="76.8" customHeight="1" x14ac:dyDescent="0.25">
      <c r="A49" s="285" t="s">
        <v>448</v>
      </c>
      <c r="B49" s="283" t="s">
        <v>366</v>
      </c>
      <c r="C49" s="274">
        <v>41122395.399999999</v>
      </c>
      <c r="D49" s="274">
        <v>18316568</v>
      </c>
      <c r="E49" s="274">
        <v>0</v>
      </c>
      <c r="F49" s="262"/>
    </row>
    <row r="50" spans="1:6" s="291" customFormat="1" ht="37.799999999999997" customHeight="1" x14ac:dyDescent="0.25">
      <c r="A50" s="290" t="s">
        <v>71</v>
      </c>
      <c r="B50" s="229" t="s">
        <v>135</v>
      </c>
      <c r="C50" s="270">
        <f>SUM(C51:C77)</f>
        <v>445692624.50999999</v>
      </c>
      <c r="D50" s="270">
        <f t="shared" ref="D50:E50" si="12">SUM(D51:D75)</f>
        <v>381867854.93000001</v>
      </c>
      <c r="E50" s="270">
        <f t="shared" si="12"/>
        <v>358749900.68000001</v>
      </c>
      <c r="F50" s="261"/>
    </row>
    <row r="51" spans="1:6" s="186" customFormat="1" ht="82.2" customHeight="1" x14ac:dyDescent="0.25">
      <c r="A51" s="304" t="s">
        <v>444</v>
      </c>
      <c r="B51" s="283" t="s">
        <v>367</v>
      </c>
      <c r="C51" s="274">
        <v>53298730.799999997</v>
      </c>
      <c r="D51" s="274">
        <v>15674316</v>
      </c>
      <c r="E51" s="274">
        <v>0</v>
      </c>
      <c r="F51" s="262"/>
    </row>
    <row r="52" spans="1:6" s="186" customFormat="1" ht="66.599999999999994" customHeight="1" x14ac:dyDescent="0.25">
      <c r="A52" s="304" t="s">
        <v>445</v>
      </c>
      <c r="B52" s="283" t="s">
        <v>368</v>
      </c>
      <c r="C52" s="274">
        <v>1033342.74</v>
      </c>
      <c r="D52" s="274">
        <v>303889.8</v>
      </c>
      <c r="E52" s="274">
        <v>0</v>
      </c>
      <c r="F52" s="262"/>
    </row>
    <row r="53" spans="1:6" s="186" customFormat="1" ht="51" customHeight="1" x14ac:dyDescent="0.25">
      <c r="A53" s="304" t="s">
        <v>491</v>
      </c>
      <c r="B53" s="283" t="s">
        <v>482</v>
      </c>
      <c r="C53" s="274">
        <v>13298.4</v>
      </c>
      <c r="D53" s="274"/>
      <c r="E53" s="274"/>
      <c r="F53" s="262"/>
    </row>
    <row r="54" spans="1:6" s="186" customFormat="1" ht="70.2" customHeight="1" x14ac:dyDescent="0.25">
      <c r="A54" s="304" t="s">
        <v>447</v>
      </c>
      <c r="B54" s="335" t="s">
        <v>370</v>
      </c>
      <c r="C54" s="274">
        <v>19099350.579999998</v>
      </c>
      <c r="D54" s="274">
        <v>18493404.510000002</v>
      </c>
      <c r="E54" s="274">
        <v>17830437.879999999</v>
      </c>
      <c r="F54" s="262"/>
    </row>
    <row r="55" spans="1:6" s="186" customFormat="1" ht="39.6" customHeight="1" x14ac:dyDescent="0.25">
      <c r="A55" s="326" t="s">
        <v>457</v>
      </c>
      <c r="B55" s="335" t="s">
        <v>465</v>
      </c>
      <c r="C55" s="274">
        <v>1250000</v>
      </c>
      <c r="D55" s="274"/>
      <c r="E55" s="274"/>
      <c r="F55" s="262"/>
    </row>
    <row r="56" spans="1:6" s="186" customFormat="1" ht="27" customHeight="1" x14ac:dyDescent="0.25">
      <c r="A56" s="326" t="s">
        <v>456</v>
      </c>
      <c r="B56" s="335" t="s">
        <v>466</v>
      </c>
      <c r="C56" s="274">
        <v>15045305.02</v>
      </c>
      <c r="D56" s="274"/>
      <c r="E56" s="274"/>
      <c r="F56" s="262"/>
    </row>
    <row r="57" spans="1:6" s="186" customFormat="1" ht="69.599999999999994" customHeight="1" x14ac:dyDescent="0.25">
      <c r="A57" s="309" t="s">
        <v>454</v>
      </c>
      <c r="B57" s="335" t="s">
        <v>453</v>
      </c>
      <c r="C57" s="274">
        <v>16497532.48</v>
      </c>
      <c r="D57" s="274">
        <v>18049880.109999999</v>
      </c>
      <c r="E57" s="274"/>
      <c r="F57" s="262"/>
    </row>
    <row r="58" spans="1:6" s="186" customFormat="1" ht="53.4" customHeight="1" x14ac:dyDescent="0.25">
      <c r="A58" s="327" t="s">
        <v>458</v>
      </c>
      <c r="B58" s="335" t="s">
        <v>467</v>
      </c>
      <c r="C58" s="274">
        <v>2950809.67</v>
      </c>
      <c r="D58" s="274"/>
      <c r="E58" s="274"/>
      <c r="F58" s="262"/>
    </row>
    <row r="59" spans="1:6" s="186" customFormat="1" ht="28.8" customHeight="1" x14ac:dyDescent="0.25">
      <c r="A59" s="327" t="s">
        <v>459</v>
      </c>
      <c r="B59" s="335" t="s">
        <v>468</v>
      </c>
      <c r="C59" s="274">
        <v>2018422.76</v>
      </c>
      <c r="D59" s="274"/>
      <c r="E59" s="274"/>
      <c r="F59" s="262"/>
    </row>
    <row r="60" spans="1:6" s="186" customFormat="1" ht="30.6" customHeight="1" x14ac:dyDescent="0.25">
      <c r="A60" s="304" t="s">
        <v>416</v>
      </c>
      <c r="B60" s="335" t="s">
        <v>415</v>
      </c>
      <c r="C60" s="274">
        <v>7050000</v>
      </c>
      <c r="D60" s="274"/>
      <c r="E60" s="274"/>
      <c r="F60" s="262"/>
    </row>
    <row r="61" spans="1:6" s="186" customFormat="1" ht="85.2" customHeight="1" x14ac:dyDescent="0.25">
      <c r="A61" s="304" t="s">
        <v>446</v>
      </c>
      <c r="B61" s="335" t="s">
        <v>379</v>
      </c>
      <c r="C61" s="274">
        <v>399602.12</v>
      </c>
      <c r="D61" s="274">
        <v>399602.12</v>
      </c>
      <c r="E61" s="274">
        <v>400068.48</v>
      </c>
      <c r="F61" s="262"/>
    </row>
    <row r="62" spans="1:6" s="186" customFormat="1" ht="60" customHeight="1" x14ac:dyDescent="0.25">
      <c r="A62" s="304" t="s">
        <v>417</v>
      </c>
      <c r="B62" s="283" t="s">
        <v>372</v>
      </c>
      <c r="C62" s="274">
        <v>253968.32</v>
      </c>
      <c r="D62" s="274">
        <v>108843.52</v>
      </c>
      <c r="E62" s="274">
        <v>108843.52</v>
      </c>
      <c r="F62" s="262"/>
    </row>
    <row r="63" spans="1:6" s="186" customFormat="1" ht="42" customHeight="1" x14ac:dyDescent="0.25">
      <c r="A63" s="304" t="s">
        <v>419</v>
      </c>
      <c r="B63" s="335" t="s">
        <v>372</v>
      </c>
      <c r="C63" s="274">
        <v>1050000</v>
      </c>
      <c r="D63" s="274">
        <v>414715</v>
      </c>
      <c r="E63" s="274">
        <v>414715</v>
      </c>
      <c r="F63" s="262"/>
    </row>
    <row r="64" spans="1:6" s="186" customFormat="1" ht="55.95" customHeight="1" x14ac:dyDescent="0.25">
      <c r="A64" s="304" t="s">
        <v>425</v>
      </c>
      <c r="B64" s="335" t="s">
        <v>372</v>
      </c>
      <c r="C64" s="274">
        <v>278700</v>
      </c>
      <c r="D64" s="274">
        <v>277290</v>
      </c>
      <c r="E64" s="274">
        <v>262170</v>
      </c>
      <c r="F64" s="262"/>
    </row>
    <row r="65" spans="1:11" s="186" customFormat="1" ht="39" customHeight="1" x14ac:dyDescent="0.25">
      <c r="A65" s="304" t="s">
        <v>426</v>
      </c>
      <c r="B65" s="283" t="s">
        <v>372</v>
      </c>
      <c r="C65" s="274">
        <v>0</v>
      </c>
      <c r="D65" s="274">
        <v>0</v>
      </c>
      <c r="E65" s="274">
        <v>0</v>
      </c>
      <c r="F65" s="262"/>
    </row>
    <row r="66" spans="1:11" s="186" customFormat="1" ht="73.2" customHeight="1" x14ac:dyDescent="0.25">
      <c r="A66" s="304" t="s">
        <v>427</v>
      </c>
      <c r="B66" s="283" t="s">
        <v>372</v>
      </c>
      <c r="C66" s="274">
        <v>5502100</v>
      </c>
      <c r="D66" s="274">
        <v>0</v>
      </c>
      <c r="E66" s="274">
        <v>0</v>
      </c>
      <c r="F66" s="262"/>
    </row>
    <row r="67" spans="1:11" s="186" customFormat="1" ht="83.4" customHeight="1" x14ac:dyDescent="0.25">
      <c r="A67" s="304" t="s">
        <v>428</v>
      </c>
      <c r="B67" s="283" t="s">
        <v>372</v>
      </c>
      <c r="C67" s="274">
        <v>893788</v>
      </c>
      <c r="D67" s="274">
        <v>893788</v>
      </c>
      <c r="E67" s="274">
        <v>893788</v>
      </c>
      <c r="F67" s="262"/>
    </row>
    <row r="68" spans="1:11" s="186" customFormat="1" ht="16.2" customHeight="1" x14ac:dyDescent="0.25">
      <c r="A68" s="304" t="s">
        <v>449</v>
      </c>
      <c r="B68" s="283" t="s">
        <v>372</v>
      </c>
      <c r="C68" s="274">
        <v>545090</v>
      </c>
      <c r="D68" s="274"/>
      <c r="E68" s="274"/>
      <c r="F68" s="262"/>
    </row>
    <row r="69" spans="1:11" s="186" customFormat="1" ht="28.95" customHeight="1" x14ac:dyDescent="0.25">
      <c r="A69" s="304" t="s">
        <v>421</v>
      </c>
      <c r="B69" s="335" t="s">
        <v>372</v>
      </c>
      <c r="C69" s="274">
        <v>301839877.80000001</v>
      </c>
      <c r="D69" s="274">
        <v>323430125.87</v>
      </c>
      <c r="E69" s="274">
        <v>338839877.80000001</v>
      </c>
      <c r="F69" s="258"/>
    </row>
    <row r="70" spans="1:11" s="186" customFormat="1" ht="39.6" customHeight="1" x14ac:dyDescent="0.25">
      <c r="A70" s="327" t="s">
        <v>460</v>
      </c>
      <c r="B70" s="335" t="s">
        <v>372</v>
      </c>
      <c r="C70" s="274">
        <v>546090</v>
      </c>
      <c r="D70" s="274"/>
      <c r="E70" s="274"/>
      <c r="F70" s="258"/>
    </row>
    <row r="71" spans="1:11" s="186" customFormat="1" ht="53.4" customHeight="1" x14ac:dyDescent="0.25">
      <c r="A71" s="327" t="s">
        <v>474</v>
      </c>
      <c r="B71" s="335" t="s">
        <v>372</v>
      </c>
      <c r="C71" s="274">
        <v>1350882.32</v>
      </c>
      <c r="D71" s="274"/>
      <c r="E71" s="274"/>
      <c r="F71" s="258"/>
    </row>
    <row r="72" spans="1:11" s="186" customFormat="1" ht="38.4" customHeight="1" x14ac:dyDescent="0.25">
      <c r="A72" s="327" t="s">
        <v>484</v>
      </c>
      <c r="B72" s="344" t="s">
        <v>372</v>
      </c>
      <c r="C72" s="274">
        <v>2426561.0499999998</v>
      </c>
      <c r="D72" s="274">
        <v>3822000</v>
      </c>
      <c r="E72" s="274"/>
      <c r="F72" s="258"/>
    </row>
    <row r="73" spans="1:11" s="186" customFormat="1" ht="43.8" customHeight="1" x14ac:dyDescent="0.25">
      <c r="A73" s="327" t="s">
        <v>485</v>
      </c>
      <c r="B73" s="344" t="s">
        <v>372</v>
      </c>
      <c r="C73" s="274">
        <v>7604662.6699999999</v>
      </c>
      <c r="D73" s="274"/>
      <c r="E73" s="274"/>
      <c r="F73" s="258"/>
    </row>
    <row r="74" spans="1:11" s="186" customFormat="1" ht="53.4" customHeight="1" x14ac:dyDescent="0.25">
      <c r="A74" s="327" t="s">
        <v>486</v>
      </c>
      <c r="B74" s="344" t="s">
        <v>372</v>
      </c>
      <c r="C74" s="274">
        <v>1542661</v>
      </c>
      <c r="D74" s="274"/>
      <c r="E74" s="274"/>
      <c r="F74" s="258"/>
    </row>
    <row r="75" spans="1:11" s="186" customFormat="1" ht="37.200000000000003" customHeight="1" x14ac:dyDescent="0.25">
      <c r="A75" s="327" t="s">
        <v>489</v>
      </c>
      <c r="B75" s="344" t="s">
        <v>372</v>
      </c>
      <c r="C75" s="274">
        <v>605297</v>
      </c>
      <c r="D75" s="274"/>
      <c r="E75" s="274"/>
      <c r="F75" s="258"/>
    </row>
    <row r="76" spans="1:11" s="186" customFormat="1" ht="17.399999999999999" customHeight="1" x14ac:dyDescent="0.25">
      <c r="A76" s="327" t="s">
        <v>492</v>
      </c>
      <c r="B76" s="346" t="s">
        <v>372</v>
      </c>
      <c r="C76" s="274">
        <v>2500000</v>
      </c>
      <c r="D76" s="274"/>
      <c r="E76" s="274"/>
      <c r="F76" s="258"/>
    </row>
    <row r="77" spans="1:11" s="186" customFormat="1" ht="43.2" customHeight="1" x14ac:dyDescent="0.25">
      <c r="A77" s="327" t="s">
        <v>494</v>
      </c>
      <c r="B77" s="362" t="s">
        <v>372</v>
      </c>
      <c r="C77" s="274">
        <v>96551.78</v>
      </c>
      <c r="D77" s="274"/>
      <c r="E77" s="274"/>
      <c r="F77" s="258"/>
    </row>
    <row r="78" spans="1:11" s="292" customFormat="1" ht="28.95" customHeight="1" x14ac:dyDescent="0.25">
      <c r="A78" s="290" t="s">
        <v>76</v>
      </c>
      <c r="B78" s="229" t="s">
        <v>112</v>
      </c>
      <c r="C78" s="270">
        <f t="shared" ref="C78:E78" si="13">SUM(C79:C95)</f>
        <v>884293152.07000005</v>
      </c>
      <c r="D78" s="270">
        <f t="shared" si="13"/>
        <v>854826520.43999994</v>
      </c>
      <c r="E78" s="270">
        <f t="shared" si="13"/>
        <v>861673446.49000001</v>
      </c>
      <c r="F78" s="261"/>
      <c r="G78" s="291"/>
      <c r="I78" s="293"/>
      <c r="J78" s="293"/>
      <c r="K78" s="293"/>
    </row>
    <row r="79" spans="1:11" ht="81.599999999999994" customHeight="1" x14ac:dyDescent="0.25">
      <c r="A79" s="304" t="s">
        <v>440</v>
      </c>
      <c r="B79" s="335" t="s">
        <v>382</v>
      </c>
      <c r="C79" s="274">
        <v>65219627.200000003</v>
      </c>
      <c r="D79" s="274">
        <v>0</v>
      </c>
      <c r="E79" s="274">
        <v>0</v>
      </c>
      <c r="F79" s="262"/>
    </row>
    <row r="80" spans="1:11" ht="74.400000000000006" customHeight="1" x14ac:dyDescent="0.25">
      <c r="A80" s="304" t="s">
        <v>441</v>
      </c>
      <c r="B80" s="283" t="s">
        <v>382</v>
      </c>
      <c r="C80" s="274">
        <v>1331012.8</v>
      </c>
      <c r="D80" s="274">
        <v>0</v>
      </c>
      <c r="E80" s="274">
        <v>0</v>
      </c>
      <c r="F80" s="262"/>
    </row>
    <row r="81" spans="1:7" ht="45.6" customHeight="1" x14ac:dyDescent="0.25">
      <c r="A81" s="304" t="s">
        <v>429</v>
      </c>
      <c r="B81" s="283" t="s">
        <v>382</v>
      </c>
      <c r="C81" s="274">
        <v>435301.86</v>
      </c>
      <c r="D81" s="274">
        <v>455226.77</v>
      </c>
      <c r="E81" s="274">
        <v>471578.41</v>
      </c>
      <c r="F81" s="262"/>
    </row>
    <row r="82" spans="1:7" ht="74.400000000000006" customHeight="1" x14ac:dyDescent="0.25">
      <c r="A82" s="304" t="s">
        <v>413</v>
      </c>
      <c r="B82" s="283" t="s">
        <v>382</v>
      </c>
      <c r="C82" s="274">
        <v>14000</v>
      </c>
      <c r="D82" s="274">
        <v>14000</v>
      </c>
      <c r="E82" s="274">
        <v>14000</v>
      </c>
      <c r="F82" s="262"/>
    </row>
    <row r="83" spans="1:7" ht="48.6" customHeight="1" x14ac:dyDescent="0.25">
      <c r="A83" s="304" t="s">
        <v>420</v>
      </c>
      <c r="B83" s="283" t="s">
        <v>382</v>
      </c>
      <c r="C83" s="274">
        <v>35000</v>
      </c>
      <c r="D83" s="274">
        <v>35000</v>
      </c>
      <c r="E83" s="274">
        <v>35000</v>
      </c>
      <c r="F83" s="262"/>
    </row>
    <row r="84" spans="1:7" ht="84" customHeight="1" x14ac:dyDescent="0.25">
      <c r="A84" s="304" t="s">
        <v>430</v>
      </c>
      <c r="B84" s="283" t="s">
        <v>382</v>
      </c>
      <c r="C84" s="274">
        <v>52591117.159999996</v>
      </c>
      <c r="D84" s="274">
        <v>56830782.090000004</v>
      </c>
      <c r="E84" s="274">
        <v>46395292.390000001</v>
      </c>
      <c r="F84" s="262"/>
    </row>
    <row r="85" spans="1:7" ht="67.2" customHeight="1" x14ac:dyDescent="0.25">
      <c r="A85" s="304" t="s">
        <v>431</v>
      </c>
      <c r="B85" s="283" t="s">
        <v>382</v>
      </c>
      <c r="C85" s="274">
        <v>4971604.92</v>
      </c>
      <c r="D85" s="274">
        <v>5170475.4000000004</v>
      </c>
      <c r="E85" s="274">
        <v>5377303.2400000002</v>
      </c>
      <c r="F85" s="262"/>
    </row>
    <row r="86" spans="1:7" s="305" customFormat="1" ht="66" customHeight="1" x14ac:dyDescent="0.25">
      <c r="A86" s="304" t="s">
        <v>437</v>
      </c>
      <c r="B86" s="283" t="s">
        <v>382</v>
      </c>
      <c r="C86" s="274">
        <v>3215798</v>
      </c>
      <c r="D86" s="274"/>
      <c r="E86" s="274"/>
      <c r="F86" s="262"/>
      <c r="G86" s="310"/>
    </row>
    <row r="87" spans="1:7" ht="57.6" customHeight="1" x14ac:dyDescent="0.25">
      <c r="A87" s="304" t="s">
        <v>432</v>
      </c>
      <c r="B87" s="283" t="s">
        <v>390</v>
      </c>
      <c r="C87" s="274">
        <v>8545600</v>
      </c>
      <c r="D87" s="274">
        <v>8653080</v>
      </c>
      <c r="E87" s="274">
        <v>9990560</v>
      </c>
      <c r="F87" s="262"/>
    </row>
    <row r="88" spans="1:7" ht="82.2" customHeight="1" x14ac:dyDescent="0.25">
      <c r="A88" s="304" t="s">
        <v>433</v>
      </c>
      <c r="B88" s="283" t="s">
        <v>392</v>
      </c>
      <c r="C88" s="274">
        <v>0</v>
      </c>
      <c r="D88" s="274">
        <v>8665575.3499999996</v>
      </c>
      <c r="E88" s="274">
        <v>8698508.8599999994</v>
      </c>
      <c r="F88" s="262"/>
    </row>
    <row r="89" spans="1:7" ht="54.6" customHeight="1" x14ac:dyDescent="0.25">
      <c r="A89" s="304" t="s">
        <v>423</v>
      </c>
      <c r="B89" s="283" t="s">
        <v>394</v>
      </c>
      <c r="C89" s="274">
        <v>2523257.5499999998</v>
      </c>
      <c r="D89" s="274">
        <v>2638640.5499999998</v>
      </c>
      <c r="E89" s="274">
        <v>2732975.8</v>
      </c>
      <c r="F89" s="262"/>
    </row>
    <row r="90" spans="1:7" ht="42.6" customHeight="1" x14ac:dyDescent="0.25">
      <c r="A90" s="304" t="s">
        <v>422</v>
      </c>
      <c r="B90" s="283" t="s">
        <v>396</v>
      </c>
      <c r="C90" s="274">
        <v>1410.58</v>
      </c>
      <c r="D90" s="274">
        <v>1483.42</v>
      </c>
      <c r="E90" s="274">
        <v>1323.3</v>
      </c>
      <c r="F90" s="262"/>
    </row>
    <row r="91" spans="1:7" ht="56.4" customHeight="1" x14ac:dyDescent="0.25">
      <c r="A91" s="304" t="s">
        <v>434</v>
      </c>
      <c r="B91" s="283" t="s">
        <v>398</v>
      </c>
      <c r="C91" s="274">
        <v>30405510</v>
      </c>
      <c r="D91" s="274">
        <v>30783990</v>
      </c>
      <c r="E91" s="274">
        <v>30783990</v>
      </c>
      <c r="F91" s="262"/>
    </row>
    <row r="92" spans="1:7" ht="31.2" customHeight="1" x14ac:dyDescent="0.25">
      <c r="A92" s="304" t="s">
        <v>424</v>
      </c>
      <c r="B92" s="283" t="s">
        <v>400</v>
      </c>
      <c r="C92" s="274">
        <v>8375735.4199999999</v>
      </c>
      <c r="D92" s="274">
        <v>8754308.7100000009</v>
      </c>
      <c r="E92" s="274">
        <v>9064989.8599999994</v>
      </c>
      <c r="F92" s="262"/>
    </row>
    <row r="93" spans="1:7" ht="34.799999999999997" customHeight="1" x14ac:dyDescent="0.25">
      <c r="A93" s="304" t="s">
        <v>435</v>
      </c>
      <c r="B93" s="283" t="s">
        <v>402</v>
      </c>
      <c r="C93" s="274">
        <v>693763300</v>
      </c>
      <c r="D93" s="274">
        <v>715126400</v>
      </c>
      <c r="E93" s="274">
        <v>730443300</v>
      </c>
      <c r="F93" s="262"/>
    </row>
    <row r="94" spans="1:7" ht="86.4" customHeight="1" x14ac:dyDescent="0.25">
      <c r="A94" s="304" t="s">
        <v>436</v>
      </c>
      <c r="B94" s="283" t="s">
        <v>402</v>
      </c>
      <c r="C94" s="274">
        <v>3599716.58</v>
      </c>
      <c r="D94" s="274">
        <v>17697558.149999999</v>
      </c>
      <c r="E94" s="274">
        <v>17664624.629999999</v>
      </c>
      <c r="F94" s="262"/>
    </row>
    <row r="95" spans="1:7" ht="54.6" customHeight="1" x14ac:dyDescent="0.25">
      <c r="A95" s="304" t="s">
        <v>472</v>
      </c>
      <c r="B95" s="283" t="s">
        <v>402</v>
      </c>
      <c r="C95" s="274">
        <v>9265160</v>
      </c>
      <c r="D95" s="274"/>
      <c r="E95" s="274"/>
      <c r="F95" s="262"/>
    </row>
    <row r="96" spans="1:7" s="292" customFormat="1" ht="18.600000000000001" customHeight="1" x14ac:dyDescent="0.25">
      <c r="A96" s="290" t="s">
        <v>54</v>
      </c>
      <c r="B96" s="229" t="s">
        <v>130</v>
      </c>
      <c r="C96" s="270">
        <f t="shared" ref="C96" si="14">SUM(C97:C108)</f>
        <v>143345888.25</v>
      </c>
      <c r="D96" s="270">
        <f t="shared" ref="D96:E96" si="15">SUM(D97:D103)</f>
        <v>1555240.61</v>
      </c>
      <c r="E96" s="270">
        <f t="shared" si="15"/>
        <v>714570.01</v>
      </c>
      <c r="F96" s="261"/>
      <c r="G96" s="291"/>
    </row>
    <row r="97" spans="1:11" ht="96.6" customHeight="1" x14ac:dyDescent="0.25">
      <c r="A97" s="304" t="s">
        <v>418</v>
      </c>
      <c r="B97" s="283" t="s">
        <v>406</v>
      </c>
      <c r="C97" s="274">
        <v>21481.599999999999</v>
      </c>
      <c r="D97" s="274">
        <v>0</v>
      </c>
      <c r="E97" s="274">
        <v>0</v>
      </c>
      <c r="F97" s="262"/>
    </row>
    <row r="98" spans="1:11" ht="41.4" customHeight="1" x14ac:dyDescent="0.25">
      <c r="A98" s="304" t="s">
        <v>414</v>
      </c>
      <c r="B98" s="283" t="s">
        <v>406</v>
      </c>
      <c r="C98" s="274">
        <v>1773814.97</v>
      </c>
      <c r="D98" s="274">
        <v>1555240.61</v>
      </c>
      <c r="E98" s="274">
        <v>714570.01</v>
      </c>
      <c r="F98" s="262"/>
    </row>
    <row r="99" spans="1:11" ht="40.950000000000003" customHeight="1" x14ac:dyDescent="0.25">
      <c r="A99" s="304" t="s">
        <v>438</v>
      </c>
      <c r="B99" s="283" t="s">
        <v>406</v>
      </c>
      <c r="C99" s="274">
        <v>73120000</v>
      </c>
      <c r="D99" s="274">
        <v>0</v>
      </c>
      <c r="E99" s="274">
        <v>0</v>
      </c>
      <c r="F99" s="262"/>
    </row>
    <row r="100" spans="1:11" ht="34.950000000000003" customHeight="1" x14ac:dyDescent="0.25">
      <c r="A100" s="304" t="s">
        <v>451</v>
      </c>
      <c r="B100" s="283" t="s">
        <v>406</v>
      </c>
      <c r="C100" s="274">
        <v>16390116.210000001</v>
      </c>
      <c r="D100" s="274">
        <v>0</v>
      </c>
      <c r="E100" s="274">
        <v>0</v>
      </c>
      <c r="F100" s="262"/>
    </row>
    <row r="101" spans="1:11" ht="28.8" customHeight="1" x14ac:dyDescent="0.25">
      <c r="A101" s="304" t="s">
        <v>461</v>
      </c>
      <c r="B101" s="283" t="s">
        <v>406</v>
      </c>
      <c r="C101" s="274">
        <v>1106622.68</v>
      </c>
      <c r="D101" s="274"/>
      <c r="E101" s="274"/>
      <c r="F101" s="262"/>
    </row>
    <row r="102" spans="1:11" ht="39.6" customHeight="1" x14ac:dyDescent="0.25">
      <c r="A102" s="304" t="s">
        <v>452</v>
      </c>
      <c r="B102" s="283" t="s">
        <v>406</v>
      </c>
      <c r="C102" s="274">
        <v>30887111.109999999</v>
      </c>
      <c r="D102" s="274"/>
      <c r="E102" s="274"/>
      <c r="F102" s="262"/>
    </row>
    <row r="103" spans="1:11" ht="52.95" customHeight="1" x14ac:dyDescent="0.25">
      <c r="A103" s="304" t="s">
        <v>450</v>
      </c>
      <c r="B103" s="283" t="s">
        <v>406</v>
      </c>
      <c r="C103" s="274">
        <v>587611</v>
      </c>
      <c r="D103" s="274"/>
      <c r="E103" s="274"/>
      <c r="F103" s="262"/>
    </row>
    <row r="104" spans="1:11" ht="40.200000000000003" customHeight="1" x14ac:dyDescent="0.25">
      <c r="A104" s="327" t="s">
        <v>462</v>
      </c>
      <c r="B104" s="283" t="s">
        <v>406</v>
      </c>
      <c r="C104" s="274">
        <v>700000</v>
      </c>
      <c r="D104" s="274"/>
      <c r="E104" s="274"/>
      <c r="F104" s="262"/>
    </row>
    <row r="105" spans="1:11" ht="79.8" customHeight="1" x14ac:dyDescent="0.25">
      <c r="A105" s="327" t="s">
        <v>463</v>
      </c>
      <c r="B105" s="283" t="s">
        <v>406</v>
      </c>
      <c r="C105" s="274">
        <v>6000000</v>
      </c>
      <c r="D105" s="274"/>
      <c r="E105" s="274"/>
      <c r="F105" s="262"/>
    </row>
    <row r="106" spans="1:11" ht="28.2" customHeight="1" x14ac:dyDescent="0.25">
      <c r="A106" s="327" t="s">
        <v>475</v>
      </c>
      <c r="B106" s="283" t="s">
        <v>406</v>
      </c>
      <c r="C106" s="274">
        <v>3437500</v>
      </c>
      <c r="D106" s="274"/>
      <c r="E106" s="274"/>
      <c r="F106" s="262"/>
    </row>
    <row r="107" spans="1:11" ht="28.2" customHeight="1" x14ac:dyDescent="0.25">
      <c r="A107" s="327" t="s">
        <v>481</v>
      </c>
      <c r="B107" s="283" t="s">
        <v>406</v>
      </c>
      <c r="C107" s="274">
        <v>6000000</v>
      </c>
      <c r="D107" s="274"/>
      <c r="E107" s="274"/>
      <c r="F107" s="262"/>
    </row>
    <row r="108" spans="1:11" ht="43.8" customHeight="1" x14ac:dyDescent="0.25">
      <c r="A108" s="327" t="s">
        <v>470</v>
      </c>
      <c r="B108" s="283" t="s">
        <v>406</v>
      </c>
      <c r="C108" s="274">
        <v>3321630.68</v>
      </c>
      <c r="D108" s="274"/>
      <c r="E108" s="274"/>
      <c r="F108" s="262"/>
    </row>
    <row r="109" spans="1:11" s="292" customFormat="1" x14ac:dyDescent="0.25">
      <c r="A109" s="294" t="s">
        <v>256</v>
      </c>
      <c r="B109" s="229" t="s">
        <v>257</v>
      </c>
      <c r="C109" s="270">
        <f>C110</f>
        <v>9448976.6099999994</v>
      </c>
      <c r="D109" s="270">
        <f t="shared" ref="D109:E109" si="16">D110</f>
        <v>0</v>
      </c>
      <c r="E109" s="270">
        <f t="shared" si="16"/>
        <v>0</v>
      </c>
      <c r="F109" s="261"/>
      <c r="G109" s="291"/>
    </row>
    <row r="110" spans="1:11" ht="24" customHeight="1" x14ac:dyDescent="0.25">
      <c r="A110" s="275" t="s">
        <v>442</v>
      </c>
      <c r="B110" s="283" t="s">
        <v>443</v>
      </c>
      <c r="C110" s="274">
        <v>9448976.6099999994</v>
      </c>
      <c r="D110" s="274">
        <v>0</v>
      </c>
      <c r="E110" s="274">
        <v>0</v>
      </c>
      <c r="F110" s="258"/>
    </row>
    <row r="111" spans="1:11" ht="10.95" customHeight="1" x14ac:dyDescent="0.25">
      <c r="A111" s="285"/>
      <c r="B111" s="283"/>
      <c r="C111" s="288"/>
      <c r="D111" s="288"/>
      <c r="E111" s="288"/>
      <c r="F111" s="266"/>
    </row>
    <row r="112" spans="1:11" ht="15" customHeight="1" x14ac:dyDescent="0.25">
      <c r="A112" s="228" t="s">
        <v>66</v>
      </c>
      <c r="B112" s="229"/>
      <c r="C112" s="296">
        <f t="shared" ref="C112:E112" si="17">C18+C46</f>
        <v>1971099460.8399999</v>
      </c>
      <c r="D112" s="296">
        <f t="shared" si="17"/>
        <v>1734532900.9799998</v>
      </c>
      <c r="E112" s="296">
        <f t="shared" si="17"/>
        <v>1730937751.1800001</v>
      </c>
      <c r="F112" s="267"/>
      <c r="I112" s="255"/>
      <c r="J112" s="255"/>
      <c r="K112" s="255"/>
    </row>
    <row r="113" spans="2:11" s="307" customFormat="1" x14ac:dyDescent="0.25">
      <c r="B113" s="306"/>
      <c r="C113" s="298"/>
      <c r="D113" s="298"/>
      <c r="E113" s="298"/>
      <c r="G113" s="227"/>
    </row>
    <row r="114" spans="2:11" s="298" customFormat="1" x14ac:dyDescent="0.25">
      <c r="B114" s="299"/>
      <c r="C114" s="340"/>
      <c r="D114" s="297"/>
      <c r="E114" s="297"/>
      <c r="F114" s="297"/>
      <c r="G114" s="300"/>
      <c r="J114" s="297"/>
      <c r="K114" s="297"/>
    </row>
    <row r="115" spans="2:11" s="298" customFormat="1" x14ac:dyDescent="0.25">
      <c r="B115" s="299"/>
      <c r="D115" s="297" t="e">
        <f>#REF!+#REF!</f>
        <v>#REF!</v>
      </c>
      <c r="E115" s="297" t="e">
        <f>#REF!+#REF!</f>
        <v>#REF!</v>
      </c>
      <c r="G115" s="300"/>
    </row>
    <row r="116" spans="2:11" s="298" customFormat="1" x14ac:dyDescent="0.25">
      <c r="B116" s="299"/>
      <c r="G116" s="300"/>
    </row>
  </sheetData>
  <mergeCells count="15">
    <mergeCell ref="C1:E1"/>
    <mergeCell ref="C2:E2"/>
    <mergeCell ref="C3:E3"/>
    <mergeCell ref="C9:E9"/>
    <mergeCell ref="C10:E10"/>
    <mergeCell ref="C11:E11"/>
    <mergeCell ref="C5:E5"/>
    <mergeCell ref="C6:E6"/>
    <mergeCell ref="C8:E8"/>
    <mergeCell ref="C7:E7"/>
    <mergeCell ref="C12:E12"/>
    <mergeCell ref="A13:E13"/>
    <mergeCell ref="A15:A16"/>
    <mergeCell ref="B15:B16"/>
    <mergeCell ref="C15:E15"/>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для руководства</vt:lpstr>
      <vt:lpstr>доходы по федер бюдж</vt:lpstr>
      <vt:lpstr>Доходы на 2023 г.</vt:lpstr>
      <vt:lpstr>ПЗ</vt:lpstr>
      <vt:lpstr>Приложение</vt:lpstr>
      <vt:lpstr>СД</vt:lpstr>
      <vt:lpstr>Лист4</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Приложение!Заголовки_для_печати</vt:lpstr>
      <vt:lpstr>СД!Заголовки_для_печати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2023-03-15T05:43:45Z</cp:lastPrinted>
  <dcterms:created xsi:type="dcterms:W3CDTF">2004-09-13T07:20:24Z</dcterms:created>
  <dcterms:modified xsi:type="dcterms:W3CDTF">2023-05-19T06:27:56Z</dcterms:modified>
</cp:coreProperties>
</file>