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4892" yWindow="-12" windowWidth="13956" windowHeight="12216" firstSheet="2" activeTab="5"/>
  </bookViews>
  <sheets>
    <sheet name="для руководства" sheetId="7" state="hidden" r:id="rId1"/>
    <sheet name="доходы по федер бюдж" sheetId="5" state="hidden" r:id="rId2"/>
    <sheet name="Доходы на 2023 г." sheetId="9" r:id="rId3"/>
    <sheet name="ПЗ" sheetId="12" r:id="rId4"/>
    <sheet name="Приложение" sheetId="14" r:id="rId5"/>
    <sheet name="СД" sheetId="15" r:id="rId6"/>
    <sheet name="Лист4" sheetId="13" r:id="rId7"/>
  </sheets>
  <definedNames>
    <definedName name="OLE_LINK1" localSheetId="0">'для руководства'!#REF!</definedName>
    <definedName name="OLE_LINK1" localSheetId="2">'Доходы на 2023 г.'!#REF!</definedName>
    <definedName name="OLE_LINK1" localSheetId="1">'доходы по федер бюдж'!#REF!</definedName>
    <definedName name="OLE_LINK1" localSheetId="3">ПЗ!#REF!</definedName>
    <definedName name="OLE_LINK1" localSheetId="4">Приложение!#REF!</definedName>
    <definedName name="OLE_LINK1" localSheetId="5">СД!#REF!</definedName>
    <definedName name="_xlnm.Print_Titles" localSheetId="0">'для руководства'!$10:$12</definedName>
    <definedName name="_xlnm.Print_Titles" localSheetId="2">'Доходы на 2023 г.'!$6:$7</definedName>
    <definedName name="_xlnm.Print_Titles" localSheetId="1">'доходы по федер бюдж'!$10:$12</definedName>
    <definedName name="_xlnm.Print_Titles" localSheetId="3">ПЗ!$5:$6</definedName>
    <definedName name="_xlnm.Print_Titles" localSheetId="4">Приложение!$14:$15</definedName>
    <definedName name="_xlnm.Print_Titles" localSheetId="5">СД!$19:$20</definedName>
    <definedName name="_xlnm.Print_Area" localSheetId="0">'для руководства'!$A$1:$K$193</definedName>
    <definedName name="_xlnm.Print_Area" localSheetId="1">'доходы по федер бюдж'!$A$1:$K$193</definedName>
    <definedName name="_xlnm.Print_Area" localSheetId="4">Приложение!$A$7:$S$114</definedName>
  </definedNames>
  <calcPr calcId="162913"/>
</workbook>
</file>

<file path=xl/calcChain.xml><?xml version="1.0" encoding="utf-8"?>
<calcChain xmlns="http://schemas.openxmlformats.org/spreadsheetml/2006/main">
  <c r="J111" i="14"/>
  <c r="J102" i="12"/>
  <c r="C18" i="14" l="1"/>
  <c r="D18"/>
  <c r="E18"/>
  <c r="E17" s="1"/>
  <c r="F18"/>
  <c r="F17" s="1"/>
  <c r="G18"/>
  <c r="G17" s="1"/>
  <c r="H18"/>
  <c r="I18"/>
  <c r="J18"/>
  <c r="K18"/>
  <c r="L18"/>
  <c r="M18"/>
  <c r="M17" s="1"/>
  <c r="N18"/>
  <c r="N17" s="1"/>
  <c r="O18"/>
  <c r="O17" s="1"/>
  <c r="P18"/>
  <c r="P17" s="1"/>
  <c r="Q18"/>
  <c r="R18"/>
  <c r="S18"/>
  <c r="T18"/>
  <c r="U18"/>
  <c r="U17" s="1"/>
  <c r="C20"/>
  <c r="C17" s="1"/>
  <c r="D20"/>
  <c r="D17" s="1"/>
  <c r="E20"/>
  <c r="F20"/>
  <c r="G20"/>
  <c r="H20"/>
  <c r="I20"/>
  <c r="J20"/>
  <c r="K20"/>
  <c r="K17" s="1"/>
  <c r="L20"/>
  <c r="L17" s="1"/>
  <c r="L114" s="1"/>
  <c r="M20"/>
  <c r="N20"/>
  <c r="O20"/>
  <c r="P20"/>
  <c r="Q20"/>
  <c r="R20"/>
  <c r="S20"/>
  <c r="S17" s="1"/>
  <c r="T20"/>
  <c r="T17" s="1"/>
  <c r="T114" s="1"/>
  <c r="U20"/>
  <c r="C22"/>
  <c r="D22"/>
  <c r="E22"/>
  <c r="F22"/>
  <c r="G22"/>
  <c r="H22"/>
  <c r="H17" s="1"/>
  <c r="H114" s="1"/>
  <c r="I22"/>
  <c r="I17" s="1"/>
  <c r="J22"/>
  <c r="K22"/>
  <c r="L22"/>
  <c r="M22"/>
  <c r="N22"/>
  <c r="O22"/>
  <c r="P22"/>
  <c r="Q22"/>
  <c r="Q17" s="1"/>
  <c r="R22"/>
  <c r="S22"/>
  <c r="T22"/>
  <c r="U22"/>
  <c r="C26"/>
  <c r="D26"/>
  <c r="E26"/>
  <c r="F26"/>
  <c r="G26"/>
  <c r="H26"/>
  <c r="I26"/>
  <c r="J26"/>
  <c r="K26"/>
  <c r="L26"/>
  <c r="M26"/>
  <c r="N26"/>
  <c r="O26"/>
  <c r="P26"/>
  <c r="Q26"/>
  <c r="R26"/>
  <c r="S26"/>
  <c r="T26"/>
  <c r="U26"/>
  <c r="C30"/>
  <c r="D30"/>
  <c r="E30"/>
  <c r="F30"/>
  <c r="G30"/>
  <c r="H30"/>
  <c r="I30"/>
  <c r="J30"/>
  <c r="K30"/>
  <c r="L30"/>
  <c r="M30"/>
  <c r="N30"/>
  <c r="O30"/>
  <c r="P30"/>
  <c r="Q30"/>
  <c r="R30"/>
  <c r="S30"/>
  <c r="T30"/>
  <c r="U30"/>
  <c r="C34"/>
  <c r="D34"/>
  <c r="E34"/>
  <c r="F34"/>
  <c r="G34"/>
  <c r="H34"/>
  <c r="I34"/>
  <c r="J34"/>
  <c r="K34"/>
  <c r="L34"/>
  <c r="M34"/>
  <c r="N34"/>
  <c r="O34"/>
  <c r="P34"/>
  <c r="Q34"/>
  <c r="R34"/>
  <c r="S34"/>
  <c r="T34"/>
  <c r="U34"/>
  <c r="C38"/>
  <c r="D38"/>
  <c r="E38"/>
  <c r="F38"/>
  <c r="G38"/>
  <c r="H38"/>
  <c r="I38"/>
  <c r="J38"/>
  <c r="K38"/>
  <c r="L38"/>
  <c r="M38"/>
  <c r="N38"/>
  <c r="O38"/>
  <c r="P38"/>
  <c r="Q38"/>
  <c r="R38"/>
  <c r="S38"/>
  <c r="T38"/>
  <c r="U38"/>
  <c r="C40"/>
  <c r="D40"/>
  <c r="E40"/>
  <c r="F40"/>
  <c r="G40"/>
  <c r="H40"/>
  <c r="I40"/>
  <c r="J40"/>
  <c r="J17" s="1"/>
  <c r="K40"/>
  <c r="L40"/>
  <c r="M40"/>
  <c r="N40"/>
  <c r="O40"/>
  <c r="P40"/>
  <c r="Q40"/>
  <c r="R40"/>
  <c r="R17" s="1"/>
  <c r="S40"/>
  <c r="T40"/>
  <c r="U40"/>
  <c r="C46"/>
  <c r="C45" s="1"/>
  <c r="D46"/>
  <c r="D45" s="1"/>
  <c r="L46"/>
  <c r="L45" s="1"/>
  <c r="T46"/>
  <c r="T45" s="1"/>
  <c r="C47"/>
  <c r="D47"/>
  <c r="F47"/>
  <c r="H47"/>
  <c r="H46" s="1"/>
  <c r="H45" s="1"/>
  <c r="I47"/>
  <c r="J47"/>
  <c r="L47"/>
  <c r="M47"/>
  <c r="O47"/>
  <c r="O46" s="1"/>
  <c r="O45" s="1"/>
  <c r="Q47"/>
  <c r="Q46" s="1"/>
  <c r="Q45" s="1"/>
  <c r="R47"/>
  <c r="R46" s="1"/>
  <c r="R45" s="1"/>
  <c r="S47"/>
  <c r="T47"/>
  <c r="E48"/>
  <c r="E47" s="1"/>
  <c r="G48"/>
  <c r="G47" s="1"/>
  <c r="I48"/>
  <c r="K48"/>
  <c r="K47" s="1"/>
  <c r="N48"/>
  <c r="P48" s="1"/>
  <c r="P47" s="1"/>
  <c r="S48"/>
  <c r="U48" s="1"/>
  <c r="U47" s="1"/>
  <c r="C49"/>
  <c r="D49"/>
  <c r="F49"/>
  <c r="F46" s="1"/>
  <c r="F45" s="1"/>
  <c r="H49"/>
  <c r="J49"/>
  <c r="L49"/>
  <c r="M49"/>
  <c r="M46" s="1"/>
  <c r="M45" s="1"/>
  <c r="O49"/>
  <c r="Q49"/>
  <c r="R49"/>
  <c r="T49"/>
  <c r="E50"/>
  <c r="G50" s="1"/>
  <c r="N50"/>
  <c r="P50" s="1"/>
  <c r="S50"/>
  <c r="S49" s="1"/>
  <c r="U50"/>
  <c r="E51"/>
  <c r="G51" s="1"/>
  <c r="I51" s="1"/>
  <c r="K51" s="1"/>
  <c r="N51"/>
  <c r="P51" s="1"/>
  <c r="S51"/>
  <c r="U51"/>
  <c r="I52"/>
  <c r="K52" s="1"/>
  <c r="E53"/>
  <c r="G53" s="1"/>
  <c r="I53" s="1"/>
  <c r="K53" s="1"/>
  <c r="N53"/>
  <c r="P53"/>
  <c r="S53"/>
  <c r="U53" s="1"/>
  <c r="G54"/>
  <c r="I54" s="1"/>
  <c r="K54" s="1"/>
  <c r="G55"/>
  <c r="I55"/>
  <c r="K55"/>
  <c r="E56"/>
  <c r="G56" s="1"/>
  <c r="I56" s="1"/>
  <c r="K56" s="1"/>
  <c r="N56"/>
  <c r="P56" s="1"/>
  <c r="G57"/>
  <c r="I57"/>
  <c r="K57"/>
  <c r="G58"/>
  <c r="I58"/>
  <c r="K58" s="1"/>
  <c r="E59"/>
  <c r="G59" s="1"/>
  <c r="I59" s="1"/>
  <c r="K59" s="1"/>
  <c r="E60"/>
  <c r="G60" s="1"/>
  <c r="I60" s="1"/>
  <c r="K60" s="1"/>
  <c r="N60"/>
  <c r="P60" s="1"/>
  <c r="S60"/>
  <c r="U60"/>
  <c r="E61"/>
  <c r="G61" s="1"/>
  <c r="I61" s="1"/>
  <c r="K61" s="1"/>
  <c r="N61"/>
  <c r="P61" s="1"/>
  <c r="S61"/>
  <c r="U61"/>
  <c r="E62"/>
  <c r="G62" s="1"/>
  <c r="I62" s="1"/>
  <c r="K62" s="1"/>
  <c r="N62"/>
  <c r="P62"/>
  <c r="S62"/>
  <c r="U62"/>
  <c r="E63"/>
  <c r="G63" s="1"/>
  <c r="I63" s="1"/>
  <c r="K63" s="1"/>
  <c r="N63"/>
  <c r="P63"/>
  <c r="S63"/>
  <c r="U63"/>
  <c r="E64"/>
  <c r="G64" s="1"/>
  <c r="I64" s="1"/>
  <c r="K64" s="1"/>
  <c r="N64"/>
  <c r="P64"/>
  <c r="S64"/>
  <c r="U64"/>
  <c r="E65"/>
  <c r="G65" s="1"/>
  <c r="I65" s="1"/>
  <c r="K65" s="1"/>
  <c r="N65"/>
  <c r="P65" s="1"/>
  <c r="S65"/>
  <c r="U65"/>
  <c r="E66"/>
  <c r="G66" s="1"/>
  <c r="I66" s="1"/>
  <c r="K66" s="1"/>
  <c r="N66"/>
  <c r="P66" s="1"/>
  <c r="S66"/>
  <c r="U66"/>
  <c r="E67"/>
  <c r="G67" s="1"/>
  <c r="I67" s="1"/>
  <c r="K67" s="1"/>
  <c r="E68"/>
  <c r="G68" s="1"/>
  <c r="I68" s="1"/>
  <c r="K68" s="1"/>
  <c r="N68"/>
  <c r="P68" s="1"/>
  <c r="S68"/>
  <c r="U68" s="1"/>
  <c r="G69"/>
  <c r="I69" s="1"/>
  <c r="K69" s="1"/>
  <c r="P69"/>
  <c r="G70"/>
  <c r="I70" s="1"/>
  <c r="K70" s="1"/>
  <c r="P70"/>
  <c r="I71"/>
  <c r="K71" s="1"/>
  <c r="P71"/>
  <c r="I72"/>
  <c r="K72"/>
  <c r="P72"/>
  <c r="I73"/>
  <c r="K73" s="1"/>
  <c r="I74"/>
  <c r="K74" s="1"/>
  <c r="I75"/>
  <c r="K75"/>
  <c r="I76"/>
  <c r="K76" s="1"/>
  <c r="K77"/>
  <c r="K78"/>
  <c r="C79"/>
  <c r="D79"/>
  <c r="F79"/>
  <c r="H79"/>
  <c r="J79"/>
  <c r="L79"/>
  <c r="M79"/>
  <c r="O79"/>
  <c r="Q79"/>
  <c r="R79"/>
  <c r="T79"/>
  <c r="E80"/>
  <c r="E79" s="1"/>
  <c r="G80"/>
  <c r="I80" s="1"/>
  <c r="N80"/>
  <c r="P80" s="1"/>
  <c r="S80"/>
  <c r="S79" s="1"/>
  <c r="U80"/>
  <c r="U79" s="1"/>
  <c r="E81"/>
  <c r="G81"/>
  <c r="I81" s="1"/>
  <c r="K81" s="1"/>
  <c r="N81"/>
  <c r="P81" s="1"/>
  <c r="S81"/>
  <c r="U81"/>
  <c r="E82"/>
  <c r="G82"/>
  <c r="I82" s="1"/>
  <c r="K82" s="1"/>
  <c r="N82"/>
  <c r="P82" s="1"/>
  <c r="S82"/>
  <c r="U82"/>
  <c r="E83"/>
  <c r="G83"/>
  <c r="I83" s="1"/>
  <c r="K83" s="1"/>
  <c r="N83"/>
  <c r="P83" s="1"/>
  <c r="S83"/>
  <c r="U83"/>
  <c r="E84"/>
  <c r="G84"/>
  <c r="I84" s="1"/>
  <c r="K84" s="1"/>
  <c r="N84"/>
  <c r="P84" s="1"/>
  <c r="S84"/>
  <c r="U84"/>
  <c r="E85"/>
  <c r="G85"/>
  <c r="I85" s="1"/>
  <c r="K85" s="1"/>
  <c r="N85"/>
  <c r="P85" s="1"/>
  <c r="S85"/>
  <c r="U85"/>
  <c r="E86"/>
  <c r="G86"/>
  <c r="I86" s="1"/>
  <c r="K86" s="1"/>
  <c r="N86"/>
  <c r="P86" s="1"/>
  <c r="S86"/>
  <c r="U86"/>
  <c r="E87"/>
  <c r="G87"/>
  <c r="I87" s="1"/>
  <c r="K87" s="1"/>
  <c r="E88"/>
  <c r="G88"/>
  <c r="I88" s="1"/>
  <c r="K88" s="1"/>
  <c r="N88"/>
  <c r="N79" s="1"/>
  <c r="P88"/>
  <c r="S88"/>
  <c r="U88"/>
  <c r="E89"/>
  <c r="G89" s="1"/>
  <c r="I89" s="1"/>
  <c r="K89" s="1"/>
  <c r="N89"/>
  <c r="P89"/>
  <c r="S89"/>
  <c r="U89"/>
  <c r="E90"/>
  <c r="G90" s="1"/>
  <c r="I90" s="1"/>
  <c r="K90" s="1"/>
  <c r="N90"/>
  <c r="P90"/>
  <c r="S90"/>
  <c r="U90"/>
  <c r="E91"/>
  <c r="G91" s="1"/>
  <c r="I91" s="1"/>
  <c r="K91" s="1"/>
  <c r="N91"/>
  <c r="P91"/>
  <c r="S91"/>
  <c r="U91"/>
  <c r="E92"/>
  <c r="G92" s="1"/>
  <c r="I92" s="1"/>
  <c r="K92" s="1"/>
  <c r="N92"/>
  <c r="P92"/>
  <c r="S92"/>
  <c r="U92"/>
  <c r="E93"/>
  <c r="G93" s="1"/>
  <c r="I93" s="1"/>
  <c r="K93" s="1"/>
  <c r="N93"/>
  <c r="P93"/>
  <c r="S93"/>
  <c r="U93"/>
  <c r="E94"/>
  <c r="G94" s="1"/>
  <c r="I94" s="1"/>
  <c r="K94" s="1"/>
  <c r="N94"/>
  <c r="P94"/>
  <c r="S94"/>
  <c r="U94"/>
  <c r="E95"/>
  <c r="G95" s="1"/>
  <c r="I95" s="1"/>
  <c r="K95" s="1"/>
  <c r="N95"/>
  <c r="P95"/>
  <c r="S95"/>
  <c r="U95"/>
  <c r="G96"/>
  <c r="I96" s="1"/>
  <c r="K96" s="1"/>
  <c r="C97"/>
  <c r="D97"/>
  <c r="F97"/>
  <c r="H97"/>
  <c r="J97"/>
  <c r="L97"/>
  <c r="M97"/>
  <c r="N97"/>
  <c r="O97"/>
  <c r="Q97"/>
  <c r="R97"/>
  <c r="T97"/>
  <c r="U97"/>
  <c r="E98"/>
  <c r="G98"/>
  <c r="G97" s="1"/>
  <c r="N98"/>
  <c r="P98"/>
  <c r="P97" s="1"/>
  <c r="S98"/>
  <c r="S97" s="1"/>
  <c r="U98"/>
  <c r="E99"/>
  <c r="G99"/>
  <c r="I99" s="1"/>
  <c r="K99" s="1"/>
  <c r="N99"/>
  <c r="P99"/>
  <c r="S99"/>
  <c r="U99"/>
  <c r="E100"/>
  <c r="G100"/>
  <c r="I100" s="1"/>
  <c r="K100" s="1"/>
  <c r="N100"/>
  <c r="P100"/>
  <c r="S100"/>
  <c r="U100"/>
  <c r="E101"/>
  <c r="G101"/>
  <c r="I101" s="1"/>
  <c r="K101" s="1"/>
  <c r="N101"/>
  <c r="P101"/>
  <c r="S101"/>
  <c r="U101"/>
  <c r="G102"/>
  <c r="I102"/>
  <c r="K102" s="1"/>
  <c r="E103"/>
  <c r="G103"/>
  <c r="I103"/>
  <c r="K103"/>
  <c r="E104"/>
  <c r="G104" s="1"/>
  <c r="I104" s="1"/>
  <c r="K104" s="1"/>
  <c r="G105"/>
  <c r="I105"/>
  <c r="K105"/>
  <c r="G106"/>
  <c r="I106"/>
  <c r="K106" s="1"/>
  <c r="G107"/>
  <c r="I107" s="1"/>
  <c r="K107" s="1"/>
  <c r="G108"/>
  <c r="I108"/>
  <c r="K108"/>
  <c r="G109"/>
  <c r="I109" s="1"/>
  <c r="K109" s="1"/>
  <c r="K110"/>
  <c r="S111"/>
  <c r="U111" s="1"/>
  <c r="E112"/>
  <c r="G112" s="1"/>
  <c r="L112"/>
  <c r="N112"/>
  <c r="P112"/>
  <c r="D102" i="15"/>
  <c r="E102"/>
  <c r="C102"/>
  <c r="D54"/>
  <c r="E54"/>
  <c r="C54"/>
  <c r="J40" i="12"/>
  <c r="I40"/>
  <c r="J88"/>
  <c r="K88"/>
  <c r="I88"/>
  <c r="J46" i="14" l="1"/>
  <c r="J45" s="1"/>
  <c r="J114" s="1"/>
  <c r="U49"/>
  <c r="I112"/>
  <c r="G111"/>
  <c r="U46"/>
  <c r="U45" s="1"/>
  <c r="D114"/>
  <c r="O114"/>
  <c r="P79"/>
  <c r="P49"/>
  <c r="P46" s="1"/>
  <c r="P45" s="1"/>
  <c r="P114" s="1"/>
  <c r="C114"/>
  <c r="F114"/>
  <c r="S46"/>
  <c r="S45" s="1"/>
  <c r="S114" s="1"/>
  <c r="U117" s="1"/>
  <c r="R114"/>
  <c r="Q114"/>
  <c r="I79"/>
  <c r="K80"/>
  <c r="K79" s="1"/>
  <c r="G49"/>
  <c r="I50"/>
  <c r="U114"/>
  <c r="M114"/>
  <c r="N117" s="1"/>
  <c r="E97"/>
  <c r="E46" s="1"/>
  <c r="E45" s="1"/>
  <c r="E114" s="1"/>
  <c r="G116" s="1"/>
  <c r="E49"/>
  <c r="N47"/>
  <c r="E111"/>
  <c r="G79"/>
  <c r="G46" s="1"/>
  <c r="G45" s="1"/>
  <c r="G114" s="1"/>
  <c r="I116" s="1"/>
  <c r="I98"/>
  <c r="N49"/>
  <c r="K101" i="12"/>
  <c r="K69"/>
  <c r="K68"/>
  <c r="J70"/>
  <c r="J38"/>
  <c r="K31"/>
  <c r="J31"/>
  <c r="K29"/>
  <c r="J29"/>
  <c r="K25"/>
  <c r="J25"/>
  <c r="K21"/>
  <c r="J21"/>
  <c r="K17"/>
  <c r="J17"/>
  <c r="K13"/>
  <c r="J13"/>
  <c r="K11"/>
  <c r="J11"/>
  <c r="K9"/>
  <c r="J9"/>
  <c r="E116" i="14" l="1"/>
  <c r="S117"/>
  <c r="I97"/>
  <c r="K98"/>
  <c r="K97" s="1"/>
  <c r="N46"/>
  <c r="N45" s="1"/>
  <c r="N114" s="1"/>
  <c r="P117" s="1"/>
  <c r="I49"/>
  <c r="K50"/>
  <c r="K49" s="1"/>
  <c r="K46" s="1"/>
  <c r="K112"/>
  <c r="K111" s="1"/>
  <c r="I111"/>
  <c r="J8" i="12"/>
  <c r="K8"/>
  <c r="J37"/>
  <c r="J36" s="1"/>
  <c r="K45" i="14" l="1"/>
  <c r="K114" s="1"/>
  <c r="I46"/>
  <c r="I45" s="1"/>
  <c r="I114" s="1"/>
  <c r="K116" s="1"/>
  <c r="J105" i="12"/>
  <c r="H40"/>
  <c r="I67"/>
  <c r="K67" s="1"/>
  <c r="I66" l="1"/>
  <c r="K66" s="1"/>
  <c r="D84" i="15" l="1"/>
  <c r="E84"/>
  <c r="O40" i="12" l="1"/>
  <c r="I65"/>
  <c r="K65" s="1"/>
  <c r="I64"/>
  <c r="K64" s="1"/>
  <c r="P61" l="1"/>
  <c r="P62"/>
  <c r="P63"/>
  <c r="P60"/>
  <c r="O88"/>
  <c r="O70"/>
  <c r="O38"/>
  <c r="P31"/>
  <c r="O31"/>
  <c r="P29"/>
  <c r="O29"/>
  <c r="P25"/>
  <c r="O25"/>
  <c r="P21"/>
  <c r="O21"/>
  <c r="P17"/>
  <c r="O17"/>
  <c r="P13"/>
  <c r="O13"/>
  <c r="P11"/>
  <c r="O11"/>
  <c r="P9"/>
  <c r="O9"/>
  <c r="G62"/>
  <c r="I62" s="1"/>
  <c r="K62" s="1"/>
  <c r="G63"/>
  <c r="I63" s="1"/>
  <c r="K63" s="1"/>
  <c r="I43"/>
  <c r="K43" s="1"/>
  <c r="T88"/>
  <c r="T70"/>
  <c r="T40"/>
  <c r="T38"/>
  <c r="U31"/>
  <c r="T31"/>
  <c r="U29"/>
  <c r="T29"/>
  <c r="U25"/>
  <c r="T25"/>
  <c r="U21"/>
  <c r="T21"/>
  <c r="U17"/>
  <c r="T17"/>
  <c r="U13"/>
  <c r="T13"/>
  <c r="U11"/>
  <c r="T11"/>
  <c r="U9"/>
  <c r="T9"/>
  <c r="H88"/>
  <c r="H70"/>
  <c r="H38"/>
  <c r="I31"/>
  <c r="H31"/>
  <c r="I29"/>
  <c r="H29"/>
  <c r="I25"/>
  <c r="H25"/>
  <c r="I21"/>
  <c r="H21"/>
  <c r="I17"/>
  <c r="H17"/>
  <c r="I13"/>
  <c r="H13"/>
  <c r="I11"/>
  <c r="H11"/>
  <c r="I9"/>
  <c r="H9"/>
  <c r="G99"/>
  <c r="I99" s="1"/>
  <c r="K99" s="1"/>
  <c r="D116" i="15"/>
  <c r="E116"/>
  <c r="D25"/>
  <c r="D23"/>
  <c r="C116"/>
  <c r="E52"/>
  <c r="D52"/>
  <c r="C52"/>
  <c r="E45"/>
  <c r="D45"/>
  <c r="C45"/>
  <c r="E43"/>
  <c r="D43"/>
  <c r="C43"/>
  <c r="E39"/>
  <c r="D39"/>
  <c r="C39"/>
  <c r="E35"/>
  <c r="D35"/>
  <c r="C35"/>
  <c r="E31"/>
  <c r="D31"/>
  <c r="C31"/>
  <c r="E27"/>
  <c r="D27"/>
  <c r="C27"/>
  <c r="E25"/>
  <c r="C25"/>
  <c r="E23"/>
  <c r="C23"/>
  <c r="G98" i="12"/>
  <c r="I98" s="1"/>
  <c r="K98" s="1"/>
  <c r="F88"/>
  <c r="F70"/>
  <c r="F40"/>
  <c r="G61"/>
  <c r="I61" s="1"/>
  <c r="K61" s="1"/>
  <c r="G87"/>
  <c r="I87" s="1"/>
  <c r="K87" s="1"/>
  <c r="G100"/>
  <c r="I100" s="1"/>
  <c r="K100" s="1"/>
  <c r="G96"/>
  <c r="I96" s="1"/>
  <c r="K96" s="1"/>
  <c r="G97"/>
  <c r="I97" s="1"/>
  <c r="K97" s="1"/>
  <c r="S102"/>
  <c r="U102" s="1"/>
  <c r="G93"/>
  <c r="I93" s="1"/>
  <c r="K93" s="1"/>
  <c r="G60"/>
  <c r="I60" s="1"/>
  <c r="K60" s="1"/>
  <c r="G48"/>
  <c r="I48" s="1"/>
  <c r="K48" s="1"/>
  <c r="G49"/>
  <c r="I49" s="1"/>
  <c r="K49" s="1"/>
  <c r="G45"/>
  <c r="I45" s="1"/>
  <c r="K45" s="1"/>
  <c r="G46"/>
  <c r="I46" s="1"/>
  <c r="K46" s="1"/>
  <c r="K40" s="1"/>
  <c r="O8" l="1"/>
  <c r="I8"/>
  <c r="U8"/>
  <c r="P8"/>
  <c r="H8"/>
  <c r="T8"/>
  <c r="E22" i="15"/>
  <c r="O37" i="12"/>
  <c r="O36" s="1"/>
  <c r="T37"/>
  <c r="T36" s="1"/>
  <c r="H37"/>
  <c r="H36" s="1"/>
  <c r="D51" i="15"/>
  <c r="D50" s="1"/>
  <c r="E51"/>
  <c r="E50" s="1"/>
  <c r="D22"/>
  <c r="C22"/>
  <c r="D122"/>
  <c r="E122"/>
  <c r="C84"/>
  <c r="F38" i="12"/>
  <c r="G31"/>
  <c r="F31"/>
  <c r="G29"/>
  <c r="F29"/>
  <c r="G25"/>
  <c r="F25"/>
  <c r="G21"/>
  <c r="F21"/>
  <c r="G17"/>
  <c r="F17"/>
  <c r="G13"/>
  <c r="F13"/>
  <c r="G11"/>
  <c r="F11"/>
  <c r="G9"/>
  <c r="F9"/>
  <c r="E78"/>
  <c r="G78" s="1"/>
  <c r="I78" s="1"/>
  <c r="K78" s="1"/>
  <c r="N47"/>
  <c r="P47" s="1"/>
  <c r="E47"/>
  <c r="G47" s="1"/>
  <c r="I47" s="1"/>
  <c r="K47" s="1"/>
  <c r="E94"/>
  <c r="G94" s="1"/>
  <c r="I94" s="1"/>
  <c r="K94" s="1"/>
  <c r="D88"/>
  <c r="C88"/>
  <c r="S51"/>
  <c r="U51" s="1"/>
  <c r="N51"/>
  <c r="P51" s="1"/>
  <c r="E51"/>
  <c r="G51" s="1"/>
  <c r="I51" s="1"/>
  <c r="K51" s="1"/>
  <c r="E58"/>
  <c r="G58" s="1"/>
  <c r="I58" s="1"/>
  <c r="K58" s="1"/>
  <c r="E85"/>
  <c r="G85" s="1"/>
  <c r="I85" s="1"/>
  <c r="K85" s="1"/>
  <c r="L88"/>
  <c r="M88"/>
  <c r="Q88"/>
  <c r="R88"/>
  <c r="E95"/>
  <c r="G95" s="1"/>
  <c r="I95" s="1"/>
  <c r="K95" s="1"/>
  <c r="D70"/>
  <c r="C70"/>
  <c r="H105" l="1"/>
  <c r="O105"/>
  <c r="T105"/>
  <c r="G8"/>
  <c r="F8"/>
  <c r="D119" i="15"/>
  <c r="E119"/>
  <c r="C51"/>
  <c r="C50" s="1"/>
  <c r="C119" s="1"/>
  <c r="F37" i="12"/>
  <c r="F36" s="1"/>
  <c r="S31"/>
  <c r="R31"/>
  <c r="Q31"/>
  <c r="N31"/>
  <c r="M31"/>
  <c r="L31"/>
  <c r="E31"/>
  <c r="D31"/>
  <c r="C31"/>
  <c r="D29"/>
  <c r="E29"/>
  <c r="L29"/>
  <c r="M29"/>
  <c r="N29"/>
  <c r="Q29"/>
  <c r="R29"/>
  <c r="S29"/>
  <c r="C29"/>
  <c r="D25"/>
  <c r="E25"/>
  <c r="L25"/>
  <c r="M25"/>
  <c r="N25"/>
  <c r="Q25"/>
  <c r="R25"/>
  <c r="S25"/>
  <c r="C25"/>
  <c r="D21"/>
  <c r="E21"/>
  <c r="L21"/>
  <c r="M21"/>
  <c r="N21"/>
  <c r="Q21"/>
  <c r="R21"/>
  <c r="S21"/>
  <c r="C21"/>
  <c r="D17"/>
  <c r="E17"/>
  <c r="L17"/>
  <c r="M17"/>
  <c r="N17"/>
  <c r="Q17"/>
  <c r="R17"/>
  <c r="S17"/>
  <c r="C17"/>
  <c r="D13"/>
  <c r="E13"/>
  <c r="L13"/>
  <c r="M13"/>
  <c r="N13"/>
  <c r="Q13"/>
  <c r="R13"/>
  <c r="S13"/>
  <c r="C13"/>
  <c r="D11"/>
  <c r="E11"/>
  <c r="L11"/>
  <c r="M11"/>
  <c r="N11"/>
  <c r="Q11"/>
  <c r="R11"/>
  <c r="S11"/>
  <c r="C11"/>
  <c r="D9"/>
  <c r="E9"/>
  <c r="L9"/>
  <c r="M9"/>
  <c r="N9"/>
  <c r="Q9"/>
  <c r="R9"/>
  <c r="S9"/>
  <c r="C9"/>
  <c r="F105" l="1"/>
  <c r="L8"/>
  <c r="R8"/>
  <c r="C8"/>
  <c r="N8"/>
  <c r="D8"/>
  <c r="S8"/>
  <c r="Q8"/>
  <c r="M8"/>
  <c r="E8"/>
  <c r="E50" l="1"/>
  <c r="G50" s="1"/>
  <c r="I50" s="1"/>
  <c r="K50" s="1"/>
  <c r="E52"/>
  <c r="G52" s="1"/>
  <c r="I52" s="1"/>
  <c r="K52" s="1"/>
  <c r="N52"/>
  <c r="P52" s="1"/>
  <c r="S52"/>
  <c r="U52" s="1"/>
  <c r="S90"/>
  <c r="U90" s="1"/>
  <c r="S91"/>
  <c r="U91" s="1"/>
  <c r="S92"/>
  <c r="U92" s="1"/>
  <c r="S89"/>
  <c r="U89" s="1"/>
  <c r="S72"/>
  <c r="U72" s="1"/>
  <c r="S73"/>
  <c r="U73" s="1"/>
  <c r="S74"/>
  <c r="U74" s="1"/>
  <c r="S75"/>
  <c r="U75" s="1"/>
  <c r="S76"/>
  <c r="U76" s="1"/>
  <c r="S77"/>
  <c r="U77" s="1"/>
  <c r="S79"/>
  <c r="U79" s="1"/>
  <c r="S80"/>
  <c r="U80" s="1"/>
  <c r="S81"/>
  <c r="U81" s="1"/>
  <c r="S82"/>
  <c r="U82" s="1"/>
  <c r="S83"/>
  <c r="U83" s="1"/>
  <c r="S84"/>
  <c r="U84" s="1"/>
  <c r="S85"/>
  <c r="U85" s="1"/>
  <c r="S86"/>
  <c r="U86" s="1"/>
  <c r="S71"/>
  <c r="U71" s="1"/>
  <c r="S42"/>
  <c r="U42" s="1"/>
  <c r="S44"/>
  <c r="U44" s="1"/>
  <c r="S53"/>
  <c r="U53" s="1"/>
  <c r="S54"/>
  <c r="U54" s="1"/>
  <c r="S55"/>
  <c r="U55" s="1"/>
  <c r="S56"/>
  <c r="U56" s="1"/>
  <c r="S57"/>
  <c r="U57" s="1"/>
  <c r="S59"/>
  <c r="U59" s="1"/>
  <c r="S41"/>
  <c r="U41" s="1"/>
  <c r="S39"/>
  <c r="L103"/>
  <c r="N103" s="1"/>
  <c r="P103" s="1"/>
  <c r="N90"/>
  <c r="P90" s="1"/>
  <c r="N91"/>
  <c r="P91" s="1"/>
  <c r="N92"/>
  <c r="P92" s="1"/>
  <c r="N89"/>
  <c r="P89" s="1"/>
  <c r="N72"/>
  <c r="P72" s="1"/>
  <c r="N73"/>
  <c r="P73" s="1"/>
  <c r="N74"/>
  <c r="P74" s="1"/>
  <c r="N75"/>
  <c r="P75" s="1"/>
  <c r="N76"/>
  <c r="P76" s="1"/>
  <c r="N77"/>
  <c r="P77" s="1"/>
  <c r="N79"/>
  <c r="P79" s="1"/>
  <c r="N80"/>
  <c r="P80" s="1"/>
  <c r="N81"/>
  <c r="P81" s="1"/>
  <c r="N82"/>
  <c r="P82" s="1"/>
  <c r="N83"/>
  <c r="P83" s="1"/>
  <c r="N84"/>
  <c r="P84" s="1"/>
  <c r="N85"/>
  <c r="P85" s="1"/>
  <c r="N86"/>
  <c r="P86" s="1"/>
  <c r="N71"/>
  <c r="P71" s="1"/>
  <c r="N42"/>
  <c r="N44"/>
  <c r="P44" s="1"/>
  <c r="N53"/>
  <c r="P53" s="1"/>
  <c r="N54"/>
  <c r="P54" s="1"/>
  <c r="N55"/>
  <c r="P55" s="1"/>
  <c r="N56"/>
  <c r="P56" s="1"/>
  <c r="N57"/>
  <c r="P57" s="1"/>
  <c r="N59"/>
  <c r="P59" s="1"/>
  <c r="N41"/>
  <c r="P41" s="1"/>
  <c r="N39"/>
  <c r="P39" s="1"/>
  <c r="P38" s="1"/>
  <c r="D38"/>
  <c r="L38"/>
  <c r="M38"/>
  <c r="Q38"/>
  <c r="R38"/>
  <c r="C38"/>
  <c r="E39"/>
  <c r="D40"/>
  <c r="L40"/>
  <c r="M40"/>
  <c r="Q40"/>
  <c r="R40"/>
  <c r="C40"/>
  <c r="E42"/>
  <c r="G42" s="1"/>
  <c r="E44"/>
  <c r="G44" s="1"/>
  <c r="I44" s="1"/>
  <c r="K44" s="1"/>
  <c r="E53"/>
  <c r="G53" s="1"/>
  <c r="I53" s="1"/>
  <c r="K53" s="1"/>
  <c r="E54"/>
  <c r="G54" s="1"/>
  <c r="I54" s="1"/>
  <c r="K54" s="1"/>
  <c r="E55"/>
  <c r="G55" s="1"/>
  <c r="I55" s="1"/>
  <c r="K55" s="1"/>
  <c r="E56"/>
  <c r="G56" s="1"/>
  <c r="I56" s="1"/>
  <c r="K56" s="1"/>
  <c r="E57"/>
  <c r="G57" s="1"/>
  <c r="I57" s="1"/>
  <c r="K57" s="1"/>
  <c r="E59"/>
  <c r="G59" s="1"/>
  <c r="I59" s="1"/>
  <c r="K59" s="1"/>
  <c r="E41"/>
  <c r="E72"/>
  <c r="G72" s="1"/>
  <c r="I72" s="1"/>
  <c r="K72" s="1"/>
  <c r="E73"/>
  <c r="G73" s="1"/>
  <c r="I73" s="1"/>
  <c r="K73" s="1"/>
  <c r="E74"/>
  <c r="G74" s="1"/>
  <c r="I74" s="1"/>
  <c r="K74" s="1"/>
  <c r="E75"/>
  <c r="G75" s="1"/>
  <c r="I75" s="1"/>
  <c r="K75" s="1"/>
  <c r="E76"/>
  <c r="G76" s="1"/>
  <c r="I76" s="1"/>
  <c r="K76" s="1"/>
  <c r="E77"/>
  <c r="G77" s="1"/>
  <c r="I77" s="1"/>
  <c r="K77" s="1"/>
  <c r="E79"/>
  <c r="G79" s="1"/>
  <c r="I79" s="1"/>
  <c r="K79" s="1"/>
  <c r="E80"/>
  <c r="G80" s="1"/>
  <c r="I80" s="1"/>
  <c r="K80" s="1"/>
  <c r="E81"/>
  <c r="G81" s="1"/>
  <c r="I81" s="1"/>
  <c r="K81" s="1"/>
  <c r="E82"/>
  <c r="G82" s="1"/>
  <c r="I82" s="1"/>
  <c r="K82" s="1"/>
  <c r="E83"/>
  <c r="G83" s="1"/>
  <c r="I83" s="1"/>
  <c r="K83" s="1"/>
  <c r="E84"/>
  <c r="G84" s="1"/>
  <c r="I84" s="1"/>
  <c r="K84" s="1"/>
  <c r="E86"/>
  <c r="G86" s="1"/>
  <c r="I86" s="1"/>
  <c r="K86" s="1"/>
  <c r="E71"/>
  <c r="E103"/>
  <c r="E102" s="1"/>
  <c r="E90"/>
  <c r="G90" s="1"/>
  <c r="I90" s="1"/>
  <c r="K90" s="1"/>
  <c r="E91"/>
  <c r="G91" s="1"/>
  <c r="I91" s="1"/>
  <c r="K91" s="1"/>
  <c r="E92"/>
  <c r="G92" s="1"/>
  <c r="I92" s="1"/>
  <c r="K92" s="1"/>
  <c r="E89"/>
  <c r="P70" l="1"/>
  <c r="N38"/>
  <c r="I42"/>
  <c r="K42" s="1"/>
  <c r="P42"/>
  <c r="P40" s="1"/>
  <c r="N40"/>
  <c r="E40"/>
  <c r="P88"/>
  <c r="G71"/>
  <c r="E70"/>
  <c r="E88"/>
  <c r="S38"/>
  <c r="U39"/>
  <c r="U38" s="1"/>
  <c r="U40"/>
  <c r="U88"/>
  <c r="U70"/>
  <c r="G89"/>
  <c r="E38"/>
  <c r="G39"/>
  <c r="G41"/>
  <c r="G40" s="1"/>
  <c r="S88"/>
  <c r="G103"/>
  <c r="I103" s="1"/>
  <c r="K103" s="1"/>
  <c r="K102" s="1"/>
  <c r="N88"/>
  <c r="S40"/>
  <c r="P37" l="1"/>
  <c r="P36" s="1"/>
  <c r="P105" s="1"/>
  <c r="I71"/>
  <c r="G70"/>
  <c r="G88"/>
  <c r="I89"/>
  <c r="G102"/>
  <c r="I102"/>
  <c r="G38"/>
  <c r="I39"/>
  <c r="I41"/>
  <c r="U37"/>
  <c r="U36" s="1"/>
  <c r="U105" s="1"/>
  <c r="D37"/>
  <c r="D36" s="1"/>
  <c r="D105" s="1"/>
  <c r="E37"/>
  <c r="E36" s="1"/>
  <c r="L70"/>
  <c r="M70"/>
  <c r="N70"/>
  <c r="N37" s="1"/>
  <c r="N36" s="1"/>
  <c r="N105" s="1"/>
  <c r="P107" s="1"/>
  <c r="Q70"/>
  <c r="R70"/>
  <c r="S70"/>
  <c r="S37" s="1"/>
  <c r="S36" s="1"/>
  <c r="S105" s="1"/>
  <c r="U107" s="1"/>
  <c r="C37"/>
  <c r="C36" s="1"/>
  <c r="C105" s="1"/>
  <c r="K41" l="1"/>
  <c r="I70"/>
  <c r="K71"/>
  <c r="K70" s="1"/>
  <c r="K89"/>
  <c r="I38"/>
  <c r="K39"/>
  <c r="K38" s="1"/>
  <c r="G37"/>
  <c r="G36" s="1"/>
  <c r="G105" s="1"/>
  <c r="I107" s="1"/>
  <c r="E107"/>
  <c r="E105"/>
  <c r="G107" s="1"/>
  <c r="R37"/>
  <c r="R36" s="1"/>
  <c r="R105" s="1"/>
  <c r="L37"/>
  <c r="L36" s="1"/>
  <c r="L105" s="1"/>
  <c r="Q37"/>
  <c r="Q36" s="1"/>
  <c r="Q105" s="1"/>
  <c r="M37"/>
  <c r="M36" s="1"/>
  <c r="M105" s="1"/>
  <c r="K37" l="1"/>
  <c r="K36" s="1"/>
  <c r="K105" s="1"/>
  <c r="I37"/>
  <c r="I36" s="1"/>
  <c r="I105" s="1"/>
  <c r="K107" s="1"/>
  <c r="S107"/>
  <c r="N107"/>
  <c r="L195" i="7"/>
  <c r="L193"/>
  <c r="K191"/>
  <c r="K190" s="1"/>
  <c r="K189" s="1"/>
  <c r="J191"/>
  <c r="J190" s="1"/>
  <c r="J189" s="1"/>
  <c r="I191"/>
  <c r="I190" s="1"/>
  <c r="I189" s="1"/>
  <c r="H190"/>
  <c r="H189" s="1"/>
  <c r="G190"/>
  <c r="G189" s="1"/>
  <c r="F190"/>
  <c r="F189" s="1"/>
  <c r="E190"/>
  <c r="E189" s="1"/>
  <c r="D190"/>
  <c r="D189" s="1"/>
  <c r="C190"/>
  <c r="C189" s="1"/>
  <c r="L189"/>
  <c r="L70" s="1"/>
  <c r="K187"/>
  <c r="K186" s="1"/>
  <c r="K185" s="1"/>
  <c r="J187"/>
  <c r="J186" s="1"/>
  <c r="J185" s="1"/>
  <c r="I187"/>
  <c r="I186" s="1"/>
  <c r="I185" s="1"/>
  <c r="H186"/>
  <c r="H185" s="1"/>
  <c r="G186"/>
  <c r="G185" s="1"/>
  <c r="F186"/>
  <c r="F185" s="1"/>
  <c r="E186"/>
  <c r="E185" s="1"/>
  <c r="D186"/>
  <c r="D185" s="1"/>
  <c r="C186"/>
  <c r="C185" s="1"/>
  <c r="H183"/>
  <c r="G183"/>
  <c r="F183"/>
  <c r="H182"/>
  <c r="G182"/>
  <c r="F182"/>
  <c r="H181"/>
  <c r="G181"/>
  <c r="F181"/>
  <c r="H180"/>
  <c r="G180"/>
  <c r="F180"/>
  <c r="H179"/>
  <c r="G179"/>
  <c r="F179"/>
  <c r="H178"/>
  <c r="G178"/>
  <c r="F178"/>
  <c r="H177"/>
  <c r="G177"/>
  <c r="F177"/>
  <c r="H176"/>
  <c r="G176"/>
  <c r="F176"/>
  <c r="H175"/>
  <c r="G175"/>
  <c r="F175"/>
  <c r="H174"/>
  <c r="G174"/>
  <c r="F174"/>
  <c r="H173"/>
  <c r="G173"/>
  <c r="F173"/>
  <c r="H172"/>
  <c r="G172"/>
  <c r="F172"/>
  <c r="H171"/>
  <c r="G171"/>
  <c r="F171"/>
  <c r="G170"/>
  <c r="F170"/>
  <c r="K169"/>
  <c r="J169"/>
  <c r="I169"/>
  <c r="E169"/>
  <c r="D169"/>
  <c r="C169"/>
  <c r="H167"/>
  <c r="G167"/>
  <c r="F167"/>
  <c r="H166"/>
  <c r="G166"/>
  <c r="F166"/>
  <c r="H165"/>
  <c r="G165"/>
  <c r="F165"/>
  <c r="H164"/>
  <c r="G164"/>
  <c r="F164"/>
  <c r="H163"/>
  <c r="G163"/>
  <c r="F163"/>
  <c r="H162"/>
  <c r="G162"/>
  <c r="F162"/>
  <c r="H161"/>
  <c r="G161"/>
  <c r="F161"/>
  <c r="H160"/>
  <c r="G160"/>
  <c r="F160"/>
  <c r="H159"/>
  <c r="G159"/>
  <c r="F159"/>
  <c r="H158"/>
  <c r="G158"/>
  <c r="F158"/>
  <c r="H157"/>
  <c r="G157"/>
  <c r="F157"/>
  <c r="H156"/>
  <c r="G156"/>
  <c r="F156"/>
  <c r="H155"/>
  <c r="G155"/>
  <c r="F155"/>
  <c r="H154"/>
  <c r="G154"/>
  <c r="F154"/>
  <c r="H153"/>
  <c r="G153"/>
  <c r="F153"/>
  <c r="H152"/>
  <c r="G152"/>
  <c r="F152"/>
  <c r="H151"/>
  <c r="G151"/>
  <c r="F151"/>
  <c r="H150"/>
  <c r="G150"/>
  <c r="F150"/>
  <c r="H149"/>
  <c r="G149"/>
  <c r="F149"/>
  <c r="H148"/>
  <c r="G148"/>
  <c r="F148"/>
  <c r="H147"/>
  <c r="G147"/>
  <c r="F147"/>
  <c r="H146"/>
  <c r="G146"/>
  <c r="F146"/>
  <c r="K145"/>
  <c r="J145"/>
  <c r="I145"/>
  <c r="E145"/>
  <c r="D145"/>
  <c r="C145"/>
  <c r="H143"/>
  <c r="G143"/>
  <c r="F143"/>
  <c r="H142"/>
  <c r="G142"/>
  <c r="F142"/>
  <c r="H141"/>
  <c r="G141"/>
  <c r="F141"/>
  <c r="H140"/>
  <c r="G140"/>
  <c r="F140"/>
  <c r="H139"/>
  <c r="G139"/>
  <c r="F139"/>
  <c r="H138"/>
  <c r="G138"/>
  <c r="F138"/>
  <c r="H137"/>
  <c r="G137"/>
  <c r="F137"/>
  <c r="H136"/>
  <c r="G136"/>
  <c r="F136"/>
  <c r="H135"/>
  <c r="G135"/>
  <c r="F135"/>
  <c r="H134"/>
  <c r="G134"/>
  <c r="F134"/>
  <c r="H133"/>
  <c r="G133"/>
  <c r="C133"/>
  <c r="F133" s="1"/>
  <c r="H132"/>
  <c r="G132"/>
  <c r="F132"/>
  <c r="H131"/>
  <c r="G131"/>
  <c r="F131"/>
  <c r="H130"/>
  <c r="G130"/>
  <c r="F130"/>
  <c r="H129"/>
  <c r="G129"/>
  <c r="F129"/>
  <c r="H128"/>
  <c r="G128"/>
  <c r="F128"/>
  <c r="H127"/>
  <c r="G127"/>
  <c r="F127"/>
  <c r="H126"/>
  <c r="G126"/>
  <c r="F126"/>
  <c r="H125"/>
  <c r="G125"/>
  <c r="F125"/>
  <c r="H124"/>
  <c r="G124"/>
  <c r="F124"/>
  <c r="H123"/>
  <c r="G123"/>
  <c r="F123"/>
  <c r="H122"/>
  <c r="G122"/>
  <c r="F122"/>
  <c r="H121"/>
  <c r="G121"/>
  <c r="F121"/>
  <c r="H120"/>
  <c r="G120"/>
  <c r="F120"/>
  <c r="H119"/>
  <c r="G119"/>
  <c r="F119"/>
  <c r="H118"/>
  <c r="G118"/>
  <c r="F118"/>
  <c r="H117"/>
  <c r="G117"/>
  <c r="F117"/>
  <c r="H116"/>
  <c r="G116"/>
  <c r="F116"/>
  <c r="H115"/>
  <c r="G115"/>
  <c r="F115"/>
  <c r="H114"/>
  <c r="G114"/>
  <c r="F114"/>
  <c r="H113"/>
  <c r="G113"/>
  <c r="F113"/>
  <c r="H112"/>
  <c r="G112"/>
  <c r="F112"/>
  <c r="H111"/>
  <c r="G111"/>
  <c r="F111"/>
  <c r="H110"/>
  <c r="G110"/>
  <c r="F110"/>
  <c r="H109"/>
  <c r="G109"/>
  <c r="F109"/>
  <c r="H108"/>
  <c r="G108"/>
  <c r="F108"/>
  <c r="H107"/>
  <c r="G107"/>
  <c r="F107"/>
  <c r="H106"/>
  <c r="G106"/>
  <c r="F106"/>
  <c r="H105"/>
  <c r="G105"/>
  <c r="F105"/>
  <c r="H104"/>
  <c r="G104"/>
  <c r="F104"/>
  <c r="H103"/>
  <c r="G103"/>
  <c r="F103"/>
  <c r="H102"/>
  <c r="G102"/>
  <c r="F102"/>
  <c r="H101"/>
  <c r="G101"/>
  <c r="F101"/>
  <c r="H100"/>
  <c r="G100"/>
  <c r="F100"/>
  <c r="H99"/>
  <c r="G99"/>
  <c r="F99"/>
  <c r="H98"/>
  <c r="G98"/>
  <c r="F98"/>
  <c r="H97"/>
  <c r="G97"/>
  <c r="F97"/>
  <c r="H96"/>
  <c r="G96"/>
  <c r="F96"/>
  <c r="H95"/>
  <c r="G95"/>
  <c r="F95"/>
  <c r="H94"/>
  <c r="G94"/>
  <c r="F94"/>
  <c r="H93"/>
  <c r="G93"/>
  <c r="F93"/>
  <c r="H92"/>
  <c r="G92"/>
  <c r="F92"/>
  <c r="H91"/>
  <c r="G91"/>
  <c r="F91"/>
  <c r="F90"/>
  <c r="H89"/>
  <c r="G89"/>
  <c r="F89"/>
  <c r="H88"/>
  <c r="G88"/>
  <c r="F88"/>
  <c r="H87"/>
  <c r="G87"/>
  <c r="F87"/>
  <c r="H86"/>
  <c r="G86"/>
  <c r="F86"/>
  <c r="H85"/>
  <c r="G85"/>
  <c r="F85"/>
  <c r="H84"/>
  <c r="G84"/>
  <c r="F84"/>
  <c r="H83"/>
  <c r="G83"/>
  <c r="F83"/>
  <c r="H82"/>
  <c r="G82"/>
  <c r="F82"/>
  <c r="H81"/>
  <c r="G81"/>
  <c r="F81"/>
  <c r="H80"/>
  <c r="G80"/>
  <c r="F80"/>
  <c r="I79"/>
  <c r="F79" s="1"/>
  <c r="H79"/>
  <c r="G79"/>
  <c r="H78"/>
  <c r="G78"/>
  <c r="F78"/>
  <c r="H77"/>
  <c r="G77"/>
  <c r="F77"/>
  <c r="K76"/>
  <c r="J76"/>
  <c r="E76"/>
  <c r="D76"/>
  <c r="H74"/>
  <c r="G74"/>
  <c r="F74"/>
  <c r="H73"/>
  <c r="G73"/>
  <c r="F73"/>
  <c r="H72"/>
  <c r="G72"/>
  <c r="F72"/>
  <c r="K71"/>
  <c r="J71"/>
  <c r="I71"/>
  <c r="E71"/>
  <c r="D71"/>
  <c r="C71"/>
  <c r="K66"/>
  <c r="J66"/>
  <c r="I66"/>
  <c r="K65"/>
  <c r="J65"/>
  <c r="I65"/>
  <c r="K64"/>
  <c r="J64"/>
  <c r="I64"/>
  <c r="K63"/>
  <c r="J63"/>
  <c r="I63"/>
  <c r="H62"/>
  <c r="G62"/>
  <c r="F62"/>
  <c r="E62"/>
  <c r="D62"/>
  <c r="C62"/>
  <c r="K60"/>
  <c r="K59" s="1"/>
  <c r="J60"/>
  <c r="J59" s="1"/>
  <c r="I60"/>
  <c r="I59" s="1"/>
  <c r="H59"/>
  <c r="G59"/>
  <c r="F59"/>
  <c r="E59"/>
  <c r="D59"/>
  <c r="C59"/>
  <c r="K57"/>
  <c r="K56" s="1"/>
  <c r="J57"/>
  <c r="J56" s="1"/>
  <c r="I57"/>
  <c r="I56" s="1"/>
  <c r="H56"/>
  <c r="G56"/>
  <c r="F56"/>
  <c r="E56"/>
  <c r="D56"/>
  <c r="C56"/>
  <c r="K54"/>
  <c r="J54"/>
  <c r="I54"/>
  <c r="K53"/>
  <c r="J53"/>
  <c r="I53"/>
  <c r="H52"/>
  <c r="G52"/>
  <c r="F52"/>
  <c r="E52"/>
  <c r="D52"/>
  <c r="C52"/>
  <c r="K50"/>
  <c r="J50"/>
  <c r="I50"/>
  <c r="K49"/>
  <c r="J49"/>
  <c r="I49"/>
  <c r="K48"/>
  <c r="J48"/>
  <c r="I48"/>
  <c r="H47"/>
  <c r="G47"/>
  <c r="F47"/>
  <c r="E47"/>
  <c r="D47"/>
  <c r="C47"/>
  <c r="K45"/>
  <c r="J45"/>
  <c r="I45"/>
  <c r="K44"/>
  <c r="J44"/>
  <c r="I44"/>
  <c r="K43"/>
  <c r="J43"/>
  <c r="I43"/>
  <c r="K42"/>
  <c r="J42"/>
  <c r="I42"/>
  <c r="K41"/>
  <c r="J41"/>
  <c r="I41"/>
  <c r="H40"/>
  <c r="G40"/>
  <c r="F40"/>
  <c r="E40"/>
  <c r="D40"/>
  <c r="C40"/>
  <c r="K38"/>
  <c r="J38"/>
  <c r="I38"/>
  <c r="K37"/>
  <c r="J37"/>
  <c r="I37"/>
  <c r="H36"/>
  <c r="G36"/>
  <c r="F36"/>
  <c r="E36"/>
  <c r="D36"/>
  <c r="C36"/>
  <c r="K34"/>
  <c r="J34"/>
  <c r="I34"/>
  <c r="K33"/>
  <c r="J33"/>
  <c r="I33"/>
  <c r="K32"/>
  <c r="J32"/>
  <c r="I32"/>
  <c r="H31"/>
  <c r="G31"/>
  <c r="F31"/>
  <c r="E31"/>
  <c r="D31"/>
  <c r="C31"/>
  <c r="K29"/>
  <c r="J29"/>
  <c r="I29"/>
  <c r="K28"/>
  <c r="J28"/>
  <c r="I28"/>
  <c r="K27"/>
  <c r="J27"/>
  <c r="I27"/>
  <c r="H26"/>
  <c r="G26"/>
  <c r="F26"/>
  <c r="E26"/>
  <c r="D26"/>
  <c r="C26"/>
  <c r="K24"/>
  <c r="K23" s="1"/>
  <c r="J24"/>
  <c r="J23" s="1"/>
  <c r="I24"/>
  <c r="I23" s="1"/>
  <c r="H23"/>
  <c r="G23"/>
  <c r="F23"/>
  <c r="E23"/>
  <c r="D23"/>
  <c r="C23"/>
  <c r="K21"/>
  <c r="K20" s="1"/>
  <c r="J21"/>
  <c r="J20" s="1"/>
  <c r="I21"/>
  <c r="I20" s="1"/>
  <c r="H20"/>
  <c r="G20"/>
  <c r="F20"/>
  <c r="E20"/>
  <c r="D20"/>
  <c r="C20"/>
  <c r="K18"/>
  <c r="J18"/>
  <c r="I18"/>
  <c r="K17"/>
  <c r="J17"/>
  <c r="I17"/>
  <c r="H16"/>
  <c r="G16"/>
  <c r="F16"/>
  <c r="E16"/>
  <c r="D16"/>
  <c r="C16"/>
  <c r="D76" i="5"/>
  <c r="E76"/>
  <c r="J76"/>
  <c r="K76"/>
  <c r="G125"/>
  <c r="H125"/>
  <c r="F125"/>
  <c r="G175"/>
  <c r="H175"/>
  <c r="F175"/>
  <c r="G181"/>
  <c r="H181"/>
  <c r="F181"/>
  <c r="G143"/>
  <c r="H143"/>
  <c r="F143"/>
  <c r="G142"/>
  <c r="H142"/>
  <c r="F142"/>
  <c r="K169"/>
  <c r="J169"/>
  <c r="I169"/>
  <c r="E169"/>
  <c r="D169"/>
  <c r="C169"/>
  <c r="G72"/>
  <c r="H72"/>
  <c r="F72"/>
  <c r="G78"/>
  <c r="H78"/>
  <c r="F78"/>
  <c r="G183"/>
  <c r="H183"/>
  <c r="F183"/>
  <c r="G137"/>
  <c r="H137"/>
  <c r="F137"/>
  <c r="G178"/>
  <c r="H178"/>
  <c r="F178"/>
  <c r="G73"/>
  <c r="H73"/>
  <c r="F73"/>
  <c r="G136"/>
  <c r="H136"/>
  <c r="F136"/>
  <c r="G114"/>
  <c r="H114"/>
  <c r="F114"/>
  <c r="G135"/>
  <c r="H135"/>
  <c r="F135"/>
  <c r="G107"/>
  <c r="H107"/>
  <c r="F107"/>
  <c r="G105"/>
  <c r="H105"/>
  <c r="F105"/>
  <c r="G106"/>
  <c r="H106"/>
  <c r="F106"/>
  <c r="G130"/>
  <c r="H130"/>
  <c r="F130"/>
  <c r="H119"/>
  <c r="G119"/>
  <c r="F119"/>
  <c r="G94"/>
  <c r="H94"/>
  <c r="F94"/>
  <c r="G110"/>
  <c r="H110"/>
  <c r="F110"/>
  <c r="G109"/>
  <c r="H109"/>
  <c r="F109"/>
  <c r="G84"/>
  <c r="H84"/>
  <c r="F84"/>
  <c r="G132"/>
  <c r="H132"/>
  <c r="F132"/>
  <c r="G89"/>
  <c r="H89"/>
  <c r="F89"/>
  <c r="G141"/>
  <c r="H141"/>
  <c r="F141"/>
  <c r="F14" i="7" l="1"/>
  <c r="I76"/>
  <c r="D95" i="9"/>
  <c r="E95"/>
  <c r="K31" i="7"/>
  <c r="K36"/>
  <c r="K70"/>
  <c r="K68" s="1"/>
  <c r="I36"/>
  <c r="J52"/>
  <c r="I62"/>
  <c r="I70"/>
  <c r="I68" s="1"/>
  <c r="H71"/>
  <c r="C76"/>
  <c r="C70" s="1"/>
  <c r="C68" s="1"/>
  <c r="F145"/>
  <c r="J70"/>
  <c r="J68" s="1"/>
  <c r="F169"/>
  <c r="K52"/>
  <c r="D70"/>
  <c r="D68" s="1"/>
  <c r="K16"/>
  <c r="J36"/>
  <c r="J40"/>
  <c r="J47"/>
  <c r="I26"/>
  <c r="E14"/>
  <c r="J16"/>
  <c r="J26"/>
  <c r="I47"/>
  <c r="E70"/>
  <c r="E68" s="1"/>
  <c r="H145"/>
  <c r="I16"/>
  <c r="K26"/>
  <c r="H76"/>
  <c r="F71"/>
  <c r="H169"/>
  <c r="J31"/>
  <c r="K40"/>
  <c r="J62"/>
  <c r="C14"/>
  <c r="G76"/>
  <c r="H14"/>
  <c r="I31"/>
  <c r="I40"/>
  <c r="I52"/>
  <c r="K62"/>
  <c r="G169"/>
  <c r="D14"/>
  <c r="K47"/>
  <c r="G71"/>
  <c r="G14"/>
  <c r="G145"/>
  <c r="F76"/>
  <c r="F70" l="1"/>
  <c r="F68" s="1"/>
  <c r="F193" s="1"/>
  <c r="E193"/>
  <c r="C95" i="9"/>
  <c r="C193" i="7"/>
  <c r="J14"/>
  <c r="J193" s="1"/>
  <c r="K14"/>
  <c r="K193" s="1"/>
  <c r="I14"/>
  <c r="I193" s="1"/>
  <c r="G70"/>
  <c r="G68" s="1"/>
  <c r="G193" s="1"/>
  <c r="D193"/>
  <c r="H70"/>
  <c r="H68" s="1"/>
  <c r="H193" s="1"/>
  <c r="G154" i="5"/>
  <c r="H154"/>
  <c r="F154"/>
  <c r="G167"/>
  <c r="H167"/>
  <c r="F167"/>
  <c r="G74"/>
  <c r="H74"/>
  <c r="F74"/>
  <c r="G140"/>
  <c r="H140"/>
  <c r="F140"/>
  <c r="G148"/>
  <c r="H148"/>
  <c r="F148"/>
  <c r="G180"/>
  <c r="H180"/>
  <c r="F180"/>
  <c r="G176"/>
  <c r="H176"/>
  <c r="F176"/>
  <c r="G122"/>
  <c r="H122"/>
  <c r="F122"/>
  <c r="G124"/>
  <c r="H124"/>
  <c r="F124"/>
  <c r="G123"/>
  <c r="H123"/>
  <c r="F123"/>
  <c r="G139"/>
  <c r="H139"/>
  <c r="F139"/>
  <c r="G133"/>
  <c r="H133"/>
  <c r="G77"/>
  <c r="H77"/>
  <c r="F77"/>
  <c r="G108"/>
  <c r="H108"/>
  <c r="F108"/>
  <c r="G164"/>
  <c r="H164"/>
  <c r="F164"/>
  <c r="G111"/>
  <c r="H111"/>
  <c r="F111"/>
  <c r="G177"/>
  <c r="H177"/>
  <c r="F177"/>
  <c r="G99"/>
  <c r="H99"/>
  <c r="F99"/>
  <c r="G96"/>
  <c r="H96"/>
  <c r="F96"/>
  <c r="G93"/>
  <c r="H93"/>
  <c r="F93"/>
  <c r="G95"/>
  <c r="H95"/>
  <c r="F95"/>
  <c r="G91"/>
  <c r="H91"/>
  <c r="F91"/>
  <c r="G162"/>
  <c r="H162"/>
  <c r="F162"/>
  <c r="G163"/>
  <c r="H163"/>
  <c r="F163"/>
  <c r="G161"/>
  <c r="H161"/>
  <c r="F161"/>
  <c r="G104"/>
  <c r="H104"/>
  <c r="F104"/>
  <c r="G113"/>
  <c r="H113"/>
  <c r="F113"/>
  <c r="G103"/>
  <c r="H103"/>
  <c r="F103"/>
  <c r="G102"/>
  <c r="H102"/>
  <c r="F102"/>
  <c r="G182"/>
  <c r="H182"/>
  <c r="F182"/>
  <c r="G171"/>
  <c r="H171"/>
  <c r="F171"/>
  <c r="G174"/>
  <c r="H174"/>
  <c r="F174"/>
  <c r="G97"/>
  <c r="H97"/>
  <c r="F97"/>
  <c r="G173"/>
  <c r="H173"/>
  <c r="F173"/>
  <c r="G172"/>
  <c r="H172"/>
  <c r="F172"/>
  <c r="G92"/>
  <c r="H92"/>
  <c r="F92"/>
  <c r="G131"/>
  <c r="H131"/>
  <c r="F131"/>
  <c r="G138"/>
  <c r="H138"/>
  <c r="F138"/>
  <c r="G88" l="1"/>
  <c r="H88"/>
  <c r="F88"/>
  <c r="G127"/>
  <c r="H127"/>
  <c r="F127"/>
  <c r="F90"/>
  <c r="G166"/>
  <c r="H166"/>
  <c r="F166"/>
  <c r="G98"/>
  <c r="H98"/>
  <c r="F98"/>
  <c r="G101"/>
  <c r="H101"/>
  <c r="F101"/>
  <c r="G100"/>
  <c r="H100"/>
  <c r="F100"/>
  <c r="G165"/>
  <c r="H165"/>
  <c r="F165"/>
  <c r="G126"/>
  <c r="H126"/>
  <c r="F126"/>
  <c r="G129"/>
  <c r="H129"/>
  <c r="F129"/>
  <c r="G112"/>
  <c r="H112"/>
  <c r="F112"/>
  <c r="G152"/>
  <c r="H152"/>
  <c r="F152"/>
  <c r="G115"/>
  <c r="H115"/>
  <c r="F115"/>
  <c r="G87"/>
  <c r="H87"/>
  <c r="F87"/>
  <c r="G118"/>
  <c r="H118"/>
  <c r="F118"/>
  <c r="G116"/>
  <c r="H116"/>
  <c r="F116"/>
  <c r="G134"/>
  <c r="H134"/>
  <c r="F134"/>
  <c r="G81"/>
  <c r="H81"/>
  <c r="F81"/>
  <c r="G128"/>
  <c r="H128"/>
  <c r="F128"/>
  <c r="G121"/>
  <c r="H121"/>
  <c r="F121"/>
  <c r="G117"/>
  <c r="H117"/>
  <c r="F117"/>
  <c r="G120"/>
  <c r="H120"/>
  <c r="F120"/>
  <c r="G85"/>
  <c r="H85"/>
  <c r="F85"/>
  <c r="G83"/>
  <c r="H83"/>
  <c r="F83"/>
  <c r="G80"/>
  <c r="H80"/>
  <c r="F80"/>
  <c r="G79"/>
  <c r="H79"/>
  <c r="I79"/>
  <c r="I76" s="1"/>
  <c r="G86"/>
  <c r="H86"/>
  <c r="F86"/>
  <c r="G82"/>
  <c r="H82"/>
  <c r="F82"/>
  <c r="G150"/>
  <c r="H150"/>
  <c r="F150"/>
  <c r="G147"/>
  <c r="H147"/>
  <c r="F147"/>
  <c r="G149"/>
  <c r="H149"/>
  <c r="F149"/>
  <c r="G179"/>
  <c r="H179"/>
  <c r="H169" s="1"/>
  <c r="F179"/>
  <c r="G157"/>
  <c r="H157"/>
  <c r="F157"/>
  <c r="G151"/>
  <c r="H151"/>
  <c r="F151"/>
  <c r="G159"/>
  <c r="H159"/>
  <c r="F159"/>
  <c r="G158"/>
  <c r="H158"/>
  <c r="F158"/>
  <c r="G160"/>
  <c r="H160"/>
  <c r="F160"/>
  <c r="G156"/>
  <c r="H156"/>
  <c r="F156"/>
  <c r="G153"/>
  <c r="H153"/>
  <c r="F153"/>
  <c r="G155"/>
  <c r="H155"/>
  <c r="F155"/>
  <c r="G146"/>
  <c r="H146"/>
  <c r="F146"/>
  <c r="G170"/>
  <c r="F170"/>
  <c r="K191"/>
  <c r="K190" s="1"/>
  <c r="K189" s="1"/>
  <c r="J191"/>
  <c r="J190" s="1"/>
  <c r="J189" s="1"/>
  <c r="I191"/>
  <c r="I190" s="1"/>
  <c r="I189" s="1"/>
  <c r="K187"/>
  <c r="K186" s="1"/>
  <c r="K185" s="1"/>
  <c r="J187"/>
  <c r="I187"/>
  <c r="J145"/>
  <c r="I71"/>
  <c r="K66"/>
  <c r="J66"/>
  <c r="I66"/>
  <c r="K65"/>
  <c r="J65"/>
  <c r="I65"/>
  <c r="K64"/>
  <c r="J64"/>
  <c r="I64"/>
  <c r="K63"/>
  <c r="J63"/>
  <c r="I63"/>
  <c r="K60"/>
  <c r="K59" s="1"/>
  <c r="J60"/>
  <c r="J59" s="1"/>
  <c r="I60"/>
  <c r="I59" s="1"/>
  <c r="K57"/>
  <c r="K56" s="1"/>
  <c r="J57"/>
  <c r="J56" s="1"/>
  <c r="I57"/>
  <c r="I56" s="1"/>
  <c r="K54"/>
  <c r="J54"/>
  <c r="I54"/>
  <c r="K53"/>
  <c r="J53"/>
  <c r="I53"/>
  <c r="K50"/>
  <c r="J50"/>
  <c r="I50"/>
  <c r="K49"/>
  <c r="J49"/>
  <c r="I49"/>
  <c r="K48"/>
  <c r="J48"/>
  <c r="I48"/>
  <c r="K45"/>
  <c r="J45"/>
  <c r="I45"/>
  <c r="K44"/>
  <c r="J44"/>
  <c r="I44"/>
  <c r="K43"/>
  <c r="J43"/>
  <c r="I43"/>
  <c r="K42"/>
  <c r="J42"/>
  <c r="I42"/>
  <c r="K41"/>
  <c r="J41"/>
  <c r="I41"/>
  <c r="K38"/>
  <c r="J38"/>
  <c r="I38"/>
  <c r="K37"/>
  <c r="J37"/>
  <c r="I37"/>
  <c r="K34"/>
  <c r="J34"/>
  <c r="I34"/>
  <c r="K33"/>
  <c r="J33"/>
  <c r="I33"/>
  <c r="K32"/>
  <c r="J32"/>
  <c r="I32"/>
  <c r="K29"/>
  <c r="J29"/>
  <c r="I29"/>
  <c r="K28"/>
  <c r="J28"/>
  <c r="I28"/>
  <c r="K27"/>
  <c r="J27"/>
  <c r="I27"/>
  <c r="K24"/>
  <c r="K23" s="1"/>
  <c r="J24"/>
  <c r="J23" s="1"/>
  <c r="I24"/>
  <c r="I23" s="1"/>
  <c r="K21"/>
  <c r="K20" s="1"/>
  <c r="J21"/>
  <c r="J20" s="1"/>
  <c r="I21"/>
  <c r="I20" s="1"/>
  <c r="K18"/>
  <c r="J18"/>
  <c r="I18"/>
  <c r="K17"/>
  <c r="J17"/>
  <c r="I17"/>
  <c r="J186"/>
  <c r="J185" s="1"/>
  <c r="I186"/>
  <c r="I185" s="1"/>
  <c r="K145"/>
  <c r="K71"/>
  <c r="H190"/>
  <c r="H189" s="1"/>
  <c r="G190"/>
  <c r="G189" s="1"/>
  <c r="F190"/>
  <c r="F189" s="1"/>
  <c r="H186"/>
  <c r="H185" s="1"/>
  <c r="G186"/>
  <c r="G185" s="1"/>
  <c r="F186"/>
  <c r="F185" s="1"/>
  <c r="H71"/>
  <c r="G71"/>
  <c r="F71"/>
  <c r="H62"/>
  <c r="G62"/>
  <c r="F62"/>
  <c r="H59"/>
  <c r="G59"/>
  <c r="F59"/>
  <c r="H56"/>
  <c r="G56"/>
  <c r="F56"/>
  <c r="H52"/>
  <c r="G52"/>
  <c r="F52"/>
  <c r="H47"/>
  <c r="G47"/>
  <c r="F47"/>
  <c r="H40"/>
  <c r="G40"/>
  <c r="F40"/>
  <c r="H36"/>
  <c r="G36"/>
  <c r="F36"/>
  <c r="H31"/>
  <c r="G31"/>
  <c r="F31"/>
  <c r="H26"/>
  <c r="G26"/>
  <c r="F26"/>
  <c r="H23"/>
  <c r="G23"/>
  <c r="F23"/>
  <c r="H20"/>
  <c r="G20"/>
  <c r="F20"/>
  <c r="H16"/>
  <c r="G16"/>
  <c r="F16"/>
  <c r="E190"/>
  <c r="E189" s="1"/>
  <c r="D190"/>
  <c r="D189" s="1"/>
  <c r="C190"/>
  <c r="C189" s="1"/>
  <c r="E186"/>
  <c r="E185" s="1"/>
  <c r="D186"/>
  <c r="D185" s="1"/>
  <c r="C186"/>
  <c r="C185" s="1"/>
  <c r="E62"/>
  <c r="D62"/>
  <c r="C62"/>
  <c r="E59"/>
  <c r="D59"/>
  <c r="C59"/>
  <c r="D56"/>
  <c r="C56"/>
  <c r="E56"/>
  <c r="E52"/>
  <c r="D52"/>
  <c r="C52"/>
  <c r="E47"/>
  <c r="D47"/>
  <c r="C47"/>
  <c r="E40"/>
  <c r="D40"/>
  <c r="C40"/>
  <c r="E36"/>
  <c r="D36"/>
  <c r="C36"/>
  <c r="E31"/>
  <c r="D31"/>
  <c r="C31"/>
  <c r="E26"/>
  <c r="D26"/>
  <c r="C26"/>
  <c r="E23"/>
  <c r="D23"/>
  <c r="C23"/>
  <c r="E20"/>
  <c r="D20"/>
  <c r="C20"/>
  <c r="E16"/>
  <c r="D16"/>
  <c r="C16"/>
  <c r="L193"/>
  <c r="G76" l="1"/>
  <c r="H76"/>
  <c r="G169"/>
  <c r="F169"/>
  <c r="F79"/>
  <c r="K16"/>
  <c r="J16"/>
  <c r="K36"/>
  <c r="I52"/>
  <c r="I16"/>
  <c r="J26"/>
  <c r="K31"/>
  <c r="J47"/>
  <c r="K52"/>
  <c r="I26"/>
  <c r="J31"/>
  <c r="I31"/>
  <c r="J52"/>
  <c r="I47"/>
  <c r="I40"/>
  <c r="J62"/>
  <c r="K26"/>
  <c r="I36"/>
  <c r="K40"/>
  <c r="J40"/>
  <c r="K47"/>
  <c r="J36"/>
  <c r="J71"/>
  <c r="G145"/>
  <c r="H145"/>
  <c r="I62"/>
  <c r="K62"/>
  <c r="G14"/>
  <c r="F14"/>
  <c r="H14"/>
  <c r="D14"/>
  <c r="E14"/>
  <c r="C14"/>
  <c r="K14" l="1"/>
  <c r="I14"/>
  <c r="J14"/>
  <c r="L189"/>
  <c r="L70" s="1"/>
  <c r="C133"/>
  <c r="F133" l="1"/>
  <c r="F76" s="1"/>
  <c r="C76"/>
  <c r="E145"/>
  <c r="E71"/>
  <c r="D145"/>
  <c r="D71"/>
  <c r="C145"/>
  <c r="C71"/>
  <c r="L195"/>
  <c r="C70" l="1"/>
  <c r="E70"/>
  <c r="E68" s="1"/>
  <c r="E193" s="1"/>
  <c r="D70"/>
  <c r="D68" s="1"/>
  <c r="D193" s="1"/>
  <c r="C68" l="1"/>
  <c r="C193" s="1"/>
  <c r="I145"/>
  <c r="F145"/>
  <c r="G70" l="1"/>
  <c r="G68" s="1"/>
  <c r="G193" s="1"/>
  <c r="J70"/>
  <c r="J68" s="1"/>
  <c r="J193" s="1"/>
  <c r="H70" l="1"/>
  <c r="H68" s="1"/>
  <c r="H193" s="1"/>
  <c r="K70"/>
  <c r="K68" s="1"/>
  <c r="K193" s="1"/>
  <c r="I70"/>
  <c r="I68" s="1"/>
  <c r="I193" s="1"/>
  <c r="F70"/>
  <c r="F68" s="1"/>
  <c r="F193" s="1"/>
</calcChain>
</file>

<file path=xl/sharedStrings.xml><?xml version="1.0" encoding="utf-8"?>
<sst xmlns="http://schemas.openxmlformats.org/spreadsheetml/2006/main" count="1470" uniqueCount="502">
  <si>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</si>
  <si>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</si>
  <si>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</si>
  <si>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</si>
  <si>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</si>
  <si>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</si>
  <si>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</si>
  <si>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</si>
  <si>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</si>
  <si>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</si>
  <si>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</si>
  <si>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</si>
  <si>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</si>
  <si>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</si>
  <si>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</si>
  <si>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</si>
  <si>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</si>
  <si>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</si>
  <si>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</si>
  <si>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</si>
  <si>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</si>
  <si>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</si>
  <si>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</si>
  <si>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</si>
  <si>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</si>
  <si>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</si>
  <si>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</si>
  <si>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</si>
  <si>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</si>
  <si>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</si>
  <si>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</si>
  <si>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</si>
  <si>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</si>
  <si>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</si>
  <si>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</si>
  <si>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</si>
  <si>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</si>
  <si>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</si>
  <si>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</si>
  <si>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</si>
  <si>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</si>
  <si>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</si>
  <si>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</si>
  <si>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</si>
  <si>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</si>
  <si>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</si>
  <si>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</si>
  <si>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</si>
  <si>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</si>
  <si>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</si>
  <si>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</si>
  <si>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</si>
  <si>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</si>
  <si>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</si>
  <si>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</si>
  <si>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</si>
  <si>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</si>
  <si>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</si>
  <si>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</si>
  <si>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</si>
  <si>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</si>
  <si>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</si>
  <si>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</si>
  <si>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</si>
  <si>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</si>
  <si>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</si>
  <si>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</si>
  <si>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</si>
  <si>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</si>
  <si>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</si>
  <si>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</si>
  <si>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</si>
  <si>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</si>
  <si>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</si>
  <si>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</si>
  <si>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</si>
  <si>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</si>
  <si>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</si>
  <si>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</si>
  <si>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</si>
  <si>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</si>
  <si>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</si>
  <si>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</si>
  <si>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</si>
  <si>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</si>
  <si>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</si>
  <si>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</si>
  <si>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</si>
  <si>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</si>
  <si>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</si>
  <si>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</si>
  <si>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</si>
  <si>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</si>
  <si>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</si>
  <si>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</si>
  <si>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</si>
  <si>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</si>
  <si>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</si>
  <si>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</si>
  <si>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</si>
  <si>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</si>
  <si>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</si>
  <si>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</si>
  <si>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</si>
  <si>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</si>
  <si>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</si>
  <si>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</si>
  <si>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</si>
  <si>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</si>
  <si>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</si>
  <si>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</si>
  <si>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</si>
  <si>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</si>
  <si>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</si>
  <si>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</si>
  <si>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</si>
  <si>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</si>
  <si>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</si>
  <si>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</si>
  <si>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</si>
  <si>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</si>
  <si>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</si>
  <si>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</si>
  <si>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</si>
  <si>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</si>
  <si>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</si>
  <si>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</si>
  <si>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</si>
  <si>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</si>
  <si>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</si>
  <si>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</si>
  <si>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</si>
  <si>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</si>
  <si>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</si>
  <si>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</si>
  <si>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</si>
  <si>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</si>
  <si>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</si>
  <si>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2 02 25554 02 0000 150</t>
  </si>
  <si>
    <t>2021 год</t>
  </si>
  <si>
    <t>1 12 02000 00 0000 120</t>
  </si>
  <si>
    <t>ДОХОДЫ ОТ ОКАЗАНИЯ ПЛАТНЫХ УСЛУГ И КОМПЕНСАЦИИ ЗАТРАТ ГОСУДАРСТВА</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</si>
  <si>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</si>
  <si>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</si>
  <si>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</si>
  <si>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</si>
  <si>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</si>
  <si>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</si>
  <si>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</si>
  <si>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</si>
  <si>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</si>
  <si>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</si>
  <si>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</si>
  <si>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</si>
  <si>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</si>
  <si>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</si>
  <si>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</si>
  <si>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</si>
  <si>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</si>
  <si>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</si>
  <si>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</si>
  <si>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</si>
  <si>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</si>
  <si>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</si>
  <si>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</si>
  <si>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</si>
  <si>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</si>
  <si>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</si>
  <si>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</si>
  <si>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</si>
  <si>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</si>
  <si>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</si>
  <si>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</si>
  <si>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</si>
  <si>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</si>
  <si>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</si>
  <si>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</si>
  <si>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</si>
  <si>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</si>
  <si>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</si>
  <si>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</si>
  <si>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</si>
  <si>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</si>
  <si>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</si>
  <si>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</si>
  <si>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</si>
  <si>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</si>
  <si>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</si>
  <si>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</si>
  <si>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</si>
  <si>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</si>
  <si>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</si>
  <si>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</si>
  <si>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</si>
  <si>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</si>
  <si>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</si>
  <si>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</si>
  <si>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2 02 25097 02 0000 150</t>
  </si>
  <si>
    <t xml:space="preserve">2 02 25169 02 0000 150 </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</si>
  <si>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</si>
  <si>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</si>
  <si>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</si>
  <si>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</si>
  <si>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</si>
  <si>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</si>
  <si>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</si>
  <si>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</si>
  <si>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</si>
  <si>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</si>
  <si>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</si>
  <si>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</si>
  <si>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</si>
  <si>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</si>
  <si>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</si>
  <si>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</si>
  <si>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</si>
  <si>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</si>
  <si>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</si>
  <si>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</si>
  <si>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</si>
  <si>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</si>
  <si>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</si>
  <si>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</si>
  <si>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</si>
  <si>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</si>
  <si>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</si>
  <si>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</si>
  <si>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</si>
  <si>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</si>
  <si>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</si>
  <si>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</si>
  <si>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</si>
  <si>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</si>
  <si>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</si>
  <si>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</si>
  <si>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</si>
  <si>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</si>
  <si>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</si>
  <si>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</si>
  <si>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</si>
  <si>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</si>
  <si>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</si>
  <si>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</si>
  <si>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</si>
  <si>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</si>
  <si>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</si>
  <si>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</si>
  <si>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</si>
  <si>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</si>
  <si>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</si>
  <si>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</si>
  <si>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</si>
  <si>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</si>
  <si>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</si>
  <si>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</si>
  <si>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</si>
  <si>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</si>
  <si>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</si>
  <si>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</si>
  <si>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</si>
  <si>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</si>
  <si>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</si>
  <si>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</si>
  <si>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</si>
  <si>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</si>
  <si>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</si>
  <si>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</si>
  <si>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</si>
  <si>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</si>
  <si>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</si>
  <si>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</si>
  <si>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</si>
  <si>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</si>
  <si>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</si>
  <si>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</si>
  <si>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</si>
  <si>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</si>
  <si>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</si>
  <si>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</si>
  <si>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</si>
  <si>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</si>
  <si>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</si>
  <si>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</si>
  <si>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</si>
  <si>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</si>
  <si>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</si>
  <si>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</si>
  <si>
    <t xml:space="preserve">                            Приложение № </t>
  </si>
  <si>
    <t xml:space="preserve">                            к поправке</t>
  </si>
  <si>
    <t>Утверждено в 1 чтении, тыс. рублей</t>
  </si>
  <si>
    <t>Поправки ко 2 чтении, тыс. рублей</t>
  </si>
  <si>
    <t>Суммас учетом поправок ко 2 чтению, тыс. рублей</t>
  </si>
  <si>
    <t>Предлагаемые изменения прогнозируемого поступления доходов областного бюджета на 2020 год и на плановый период 2021 и 2022 годов</t>
  </si>
  <si>
    <t>Распределение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</si>
  <si>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Субсидии бюджетам субъектов Российской Федерации на реализацию мероприятий ведомственной программы "Развитие мелиоративного комплекса России" </t>
  </si>
  <si>
    <t xml:space="preserve">Субсидии на реализацию мероприятий по оснащению объектов спортивной инфраструктуры спортивно-технологическим оборудованием </t>
  </si>
  <si>
    <t>Субсидии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рамках государственной программы Российской Федерации "Развитие физической культуры и спорта"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</si>
  <si>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</si>
  <si>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</si>
  <si>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</si>
  <si>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</si>
  <si>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</si>
  <si>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</si>
  <si>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Субсидии бюджетам субъектов Российской Федерации на повышение эффективности службы занятости</t>
  </si>
  <si>
    <t>2 02 25291 02 0000 150</t>
  </si>
  <si>
    <t>2 02 25294 02 0000 150</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</si>
  <si>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</si>
  <si>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</si>
  <si>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2 02 25253 02 0000 150
</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</si>
  <si>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</si>
  <si>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2 02 25255 02 0000 150
</t>
  </si>
  <si>
    <t xml:space="preserve">Субсидии бюджетам субъектов Российской Федерации на реализацию мероприятий по переобучению, повышению квалификации работников предприятий в целях поддержки занятости и повышения эффективности рынка труда </t>
  </si>
  <si>
    <t>2 02 25569 02 0000 150</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</si>
  <si>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</si>
  <si>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2 02 25461 02 0000 150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</si>
  <si>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</si>
  <si>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</si>
  <si>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2 02 25586 02 0000 150</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</si>
  <si>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</si>
  <si>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</si>
  <si>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2 02 25008 02 0000 150</t>
  </si>
  <si>
    <t xml:space="preserve"> (Убрать, нет таких)</t>
  </si>
  <si>
    <t xml:space="preserve"> (4854 страница)</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</si>
  <si>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</si>
  <si>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 (стр. 4955) </t>
  </si>
  <si>
    <r>
      <t>Субсидии бюджетам субъектов Российской Федерации на обеспечение устойчивого развития сельских территорий</t>
    </r>
    <r>
      <rPr>
        <sz val="10"/>
        <rFont val="Arial"/>
        <family val="2"/>
        <charset val="204"/>
      </rPr>
      <t xml:space="preserve"> </t>
    </r>
  </si>
  <si>
    <t xml:space="preserve"> ( название взято из  "распределение МБТ, не соответсвует названию в файле "сопоставление NR доходы")</t>
  </si>
  <si>
    <t xml:space="preserve">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t>
  </si>
  <si>
    <t>(стали субсидиями) убрать</t>
  </si>
  <si>
    <r>
      <t xml:space="preserve">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t>
    </r>
    <r>
      <rPr>
        <b/>
        <sz val="12"/>
        <rFont val="Arial"/>
        <family val="2"/>
        <charset val="204"/>
      </rPr>
      <t/>
    </r>
  </si>
  <si>
    <r>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r>
    <r>
      <rPr>
        <sz val="12"/>
        <rFont val="Arial Cyr"/>
        <charset val="204"/>
      </rPr>
      <t/>
    </r>
  </si>
  <si>
    <t xml:space="preserve">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</si>
  <si>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(были межбюджетными)</t>
  </si>
  <si>
    <t>(Код составлен самостоятельно на основании ведомств. структуры)</t>
  </si>
  <si>
    <t xml:space="preserve">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</si>
  <si>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</si>
  <si>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Изменения безвозмездных поступлений из федерального бюджета по результатам 2 чтения</t>
  </si>
  <si>
    <t>Предусмотрено в областном бюджете в 1 чтении, тыс. рублей</t>
  </si>
  <si>
    <t>Суммас принятых поправок ко 2 чтению проекта федерального бюджета, тыс. рублей</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</si>
  <si>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</si>
  <si>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1 14 02000 00 0000 000</t>
  </si>
  <si>
    <t>2023 год</t>
  </si>
  <si>
    <t>2024 год</t>
  </si>
  <si>
    <t>Сумма, рублей</t>
  </si>
  <si>
    <t>Единый сельскохозяйственный налога</t>
  </si>
  <si>
    <t>1 05 03000 00 0000 110</t>
  </si>
  <si>
    <t>Налог, взимаемый в связи с применением патентной СН</t>
  </si>
  <si>
    <t>1 05 04000 00 0000 110</t>
  </si>
  <si>
    <t>Государственная пошлина по делам, рассматриваемым в судах общей юрисдикции, мировыми судьями</t>
  </si>
  <si>
    <t>1 08 03000 01 0000 110</t>
  </si>
  <si>
    <t>1 16 00000 00 0000 140</t>
  </si>
  <si>
    <t>ПРОЧИЕ НЕНАЛОГОВЫЕ ДОХОДЫ</t>
  </si>
  <si>
    <t>1 17 00000 00 0000 180</t>
  </si>
  <si>
    <t>2 07 002000 05 0000 150</t>
  </si>
  <si>
    <t>НАЛОГОВЫЕ ДОХОДЫ</t>
  </si>
  <si>
    <t>Налог на имущество физических лиц</t>
  </si>
  <si>
    <t>НЕНАЛОГОВЫЕ ДОХОДЫ</t>
  </si>
  <si>
    <t>1 06 01000 00 0000 110</t>
  </si>
  <si>
    <t>1 06 06000 00 0000 110</t>
  </si>
  <si>
    <t>Земельный налог</t>
  </si>
  <si>
    <t>2025 год</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</si>
  <si>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</si>
  <si>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1 08 04000 01 0000 110</t>
  </si>
  <si>
    <t>Адресная программа Архангельской области "Переселение граждан из аварийного жилищного фонда на 2019 – 2025 годы" за счет средств областного бюджета</t>
  </si>
  <si>
    <t>Адресная программа Архангельской области "Переселение граждан из аварийного жилищного фонда на 2019 – 2025 годы" за счет средств Фонда содействия реформированию жилищно-коммунального хозяйства</t>
  </si>
  <si>
    <t>Дотации бюджетам муниципальных образований Архангельской области на выравнивание бюджетной обеспеченности муниципальных районов (муниципальных округов, городских округов) на 2023 год и на плановый период 2024 и 2025 годов</t>
  </si>
  <si>
    <t>2 02 15001 14 0000 150</t>
  </si>
  <si>
    <t>2 02 20299 14 0000 150</t>
  </si>
  <si>
    <t>2 02 20302 14 0000 150</t>
  </si>
  <si>
    <t xml:space="preserve">Субсидии бюджетам муниципальных образований Архангельской области на организацию бесплатного горячего питания обучающихся, получающих начальное общее образование в муниципальных образовательных организациях, на 2023 год и на плановый период 2024 и 2025 годов
</t>
  </si>
  <si>
    <t>2 02 25304 14 0000 150</t>
  </si>
  <si>
    <t xml:space="preserve">Субсидии бюджетам муниципальных образований Архангельской области на комплектование книжных фондов библиотек муниципальных образований Архангельской области и подписку на периодическую печать на 2023 год и на плановый период 2024 и 2025 годов
</t>
  </si>
  <si>
    <t>2 02 29999 14 0000 150</t>
  </si>
  <si>
    <t>Субсидии бюджетам муниципальных образований Архангельской области на создание условий для обеспечения поселений и жителей муниципальных и городских округов услугами торговли на 2023 год и на плановый период 2024 и 2025 годов</t>
  </si>
  <si>
    <t xml:space="preserve">Субсидии бюджетам муниципальных образований Архангельской области на обеспечение питанием обучающихся по программам начального общего, основного общего, среднего общего образования в муниципальных общеобразовательных организациях, проживающих в интернате, на 2023 год и на плановый период 2024 и 2025 годов
</t>
  </si>
  <si>
    <t xml:space="preserve">Субсидии бюджетам муниципальных образований Архангельской области  на обеспечение учреждений культуры автотранспортом для обслуживания населения на 2023 год 
</t>
  </si>
  <si>
    <t xml:space="preserve">Субсидии бюджетам муниципальных образований Архангельской области на софинансирование выплаты выходных пособий и сохранения среднего месячного заработка на период трудоустройства в связи с ликвидацией  органов местного самоуправления вследствие создания униципального округа Архангельской области на 2023 год 
</t>
  </si>
  <si>
    <t>Субсидии бюджетам муниципальных образований Архангельской области на укрепление материально-технической базы пищеблоков и столовых муниципальных общеобразовательных организаций в Архангельской области в целях создания условий для организации горячего питания обучающихся, получающих начальное общее образование, на 2023 год и на плановый период 2024 и 2025 годов</t>
  </si>
  <si>
    <t xml:space="preserve">Субсидиии бюджетам муниципальных образований Архангельской области на государственную поддержку отрасли культуры (реализацию мероприятий по модернизации библиотек в части комплектования книжных фондов муниципальных библиотек) на 2023 год и на плановый период 2024 года
</t>
  </si>
  <si>
    <t>2 02 25519 14 0000 150</t>
  </si>
  <si>
    <t xml:space="preserve">Субсидии бюджетам муниципальных образований Архангельской области на софинансирование вопросов местного значения на 2023 год </t>
  </si>
  <si>
    <t xml:space="preserve">Субвенции бюджетам муниципальных образований Архангельской области на выполнение государственных полномочий по предоставлению лицам, являющимся собственниками жилых помещений в многоквартирных домах, расположенных на территории Архангельской области и признанных в установленном порядке аварийными и подлежащими сносу или реконструкции, дополнительных мер поддержки по обеспечению жилыми помещениями на 2023 год и на плановый период 2024 года (Средства, поступающие от государственной корпорации – Фонда содействия реформированию жилищно-коммунального хозяйства)
</t>
  </si>
  <si>
    <t>2 02 30024 14 0000 150</t>
  </si>
  <si>
    <t xml:space="preserve">Субвенции бюджетам муниципальных образований Архангельской области на выполнение государственных полномочий по предоставлению лицам, являющимся собственниками жилых помещений в многоквартирных домах, расположенных на территории Архангельской области и признанных в установленном порядке аварийными и подлежащими сносу или реконструкции, дополнительных мер поддержки по обеспечению жилыми помещениями на 2023 год и на плановый период 2024 года (ср-ва ОБ)
</t>
  </si>
  <si>
    <t xml:space="preserve">Субвенции бюджетам муниципальных образований Архангельской области на осуществление государственных полномочий в сфере охраны труда на 2023 год и на плановый период 2024 и 2025 годов
</t>
  </si>
  <si>
    <t xml:space="preserve">Субвенции бюджетам муниципальных образований Архангельской области на осуществление государственных полномочий по регистрации и учету граждан, имеющих право на получение жилищных Субсидии в связи с переселением из районов Крайнего Севера и приравненных к ним местностей, на 2023 год и на плановый период 2024 и 2025 годов
</t>
  </si>
  <si>
    <t xml:space="preserve">Субвенции бюджетам муниципальных образований Архангельской области на осуществление государственных полномочий по формированию торгового реестра на 2023 год и на плановый период 2024 и 2025 годов
</t>
  </si>
  <si>
    <t xml:space="preserve">Субвенции бюджетам муниципальных образований Архангельской области на возмещение расходов, связанных с реализацией мер социальной поддержки по предоставлению компенсации расходов на оплату жилых помещений, отопления и освещения педагогическим работникам образовательных организаций в сельских населенных пунктах, рабочих поселках (поселках городского типа), на 2023 год и на плановый период 2024 и 2025 годов
</t>
  </si>
  <si>
    <t>Субвенции бюджетам муниципальных образований Архангельской области на осуществление государственных полномочий по финансовому обеспечению оплаты стоимости питания детей в организациях отдыха детей и их оздоровления с дневным пребыванием детей в каникулярное время на 2023 год и на плановый период 2024 и 2025 годов</t>
  </si>
  <si>
    <t>Субвенции бюджетам муниципальных образований Архангельской области на компенсацию родительской платы за присмотр и уход за ребенком в образовательных организациях, реализующих образовательную программу дошкольного образования, на 2023 год и на плановый период 2024 и 2025 годов</t>
  </si>
  <si>
    <t>2 02 30029 14 0000 150</t>
  </si>
  <si>
    <t xml:space="preserve">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в рамках соглашения между Министерством строительства и жилищно-коммунального хозяйства Российской Федерации и Правительством Архангельской области на 2023 год и на плановый период 2024 и 2025 годов
</t>
  </si>
  <si>
    <t>2 02 35082 14 0000 150</t>
  </si>
  <si>
    <t>Субвенции бюджетам муниципальных образований Архангельской области на осуществление первичного воинского учета органами местного самоуправления поселений, муниципальных и городских округов на 2023 год и на плановый период 2024 и 2025 годов</t>
  </si>
  <si>
    <t>2 02 35118 14 0000 150</t>
  </si>
  <si>
    <t xml:space="preserve">Субвенции бюджетам муниципальных образований Архангельской области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t>
  </si>
  <si>
    <t>2 02 35120 14 0000 150</t>
  </si>
  <si>
    <t xml:space="preserve">Субвенции бюджетам муниципальных образований Архангельской области на ежемесячное денежное вознаграждение за классное руководство педагогическим работникам муниципальных общеобразовательных организаций на 2023 год и на плановый период 2024 и 2025 годов
</t>
  </si>
  <si>
    <t>2 02 35303 14 0000 150</t>
  </si>
  <si>
    <t>Единая субвенция бюджетам муниципальных образований Архангельской области   на 2023 год и на плановый период 2024 и 2025 годов</t>
  </si>
  <si>
    <t>2 02 39998 14 0000 150</t>
  </si>
  <si>
    <t xml:space="preserve">Субвенции бюджетам муниципальных образований Архангельской области на реализацию образовательных программ на 2023 год и на плановый период  2024 и 2025 годов
</t>
  </si>
  <si>
    <t>2 02 39999 14 0000 150</t>
  </si>
  <si>
    <t xml:space="preserve">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 на плановый период 2024 и 2025 годов
</t>
  </si>
  <si>
    <t xml:space="preserve">Субвенции бюджетам муниципальных образований Архангельской области на меру социальной поддержки отдельным категориям лиц, замещавших муниципальные должности, в случае досрочного прекращения их полномочий в связи с созданием муниципального округа Архангельской области на 2023 год </t>
  </si>
  <si>
    <t>Иные межбюджетные трансферты бюджетам муниципальных образований Архангельской области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(кроме педагогических работников), финансируемых из местных бюджетов, проживающих и работающих в сельских населенных пунктах, рабочих поселках (поселках городского типа), на 2023 год</t>
  </si>
  <si>
    <t>2 02 49999 14 0000 150</t>
  </si>
  <si>
    <t>Иные межбюджетные трансферты бюджетам муниципальных образований Архангельской области на развитие территориального общественного самоуправления в Архангельской области на 2023 год и на плановый период 2024 и 2025 годов</t>
  </si>
  <si>
    <t xml:space="preserve">Иные межбюджетные трансферты бюджетам муниципальных образований Архангельской области на реализацию мероприятий по социально-экономическому развитию муниципальных округов на 2023 год </t>
  </si>
  <si>
    <t>Приложение № 1</t>
  </si>
  <si>
    <t>к решению сессии первого созыва Собрания депутатов                    № 26 от 21 декабря 2022 года</t>
  </si>
  <si>
    <t>Прогнозируемое поступление доходов бюджета Устьянского муниципального округа на 2023год и на плановый период 2024 и 20254 годов</t>
  </si>
  <si>
    <t>Изменения</t>
  </si>
  <si>
    <t xml:space="preserve">Субвенции  на осуществление государственных полномочий по регистрации и учету граждан, имеющих право на получение жилищных субсидий в связи с переселением из районов Крайнего Севера и приравненных к ним местностей, на 2023 год и на плановый период 2024 и 2025 годов
</t>
  </si>
  <si>
    <t>Иные межбюджетные трансферты на развитие территориального общественного самоуправления в Архангельской области на 2023 год и на плановый период 2024 и 2025 годов</t>
  </si>
  <si>
    <t>2 02 25590 14 0000 150</t>
  </si>
  <si>
    <t>Субсидии на техническое оснащение региональных и муниципальных музеев</t>
  </si>
  <si>
    <t xml:space="preserve">Субсидии  на комплектование книжных фондов библиотек муниципальных образований Архангельской области и подписку на периодическую печать на 2023 год и на плановый период 2024 и 2025 годов
</t>
  </si>
  <si>
    <t>Иные межбюджетные трансферты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(кроме педагогических работников), финансируемых из местных бюджетов, проживающих и работающих в сельских населенных пунктах, рабочих поселках (поселках городского типа), на 2023 год</t>
  </si>
  <si>
    <t>Субсидии на создание условий для обеспечения поселений и жителей муниципальных и городских округов услугами торговли на 2023 год и на плановый период 2024 и 2025 годов</t>
  </si>
  <si>
    <t xml:space="preserve">Субвенции  на осуществление государственных полномочий по формированию торгового реестра на 2023 год и на плановый период 2024 и 2025 годов
</t>
  </si>
  <si>
    <t xml:space="preserve">Субсидии на софинансирование вопросов местного значения на 2023 год </t>
  </si>
  <si>
    <t xml:space="preserve">Субвенции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t>
  </si>
  <si>
    <t>Субвенции  на осуществление первичного воинского учета органами местного самоуправления поселений, муниципальных и городских округов на 2023 год и на плановый период 2024 и 2025 годов</t>
  </si>
  <si>
    <t>Единая субвенция  местным бюджетам Архангельской области на 2023 год и на плановый период 2024 и 2025 годов</t>
  </si>
  <si>
    <t xml:space="preserve">Субсидии  на обеспечение питанием обучающихся по программам начального общего, основного общего, среднего общего образования в муниципальных общеобразовательных организациях, проживающих в интернате, на 2023 год и на плановый период 2024 и 2025 годов
</t>
  </si>
  <si>
    <t xml:space="preserve">Субсидии  на обеспечение учреждений культуры автотранспортом для обслуживания населения на 2023 год 
</t>
  </si>
  <si>
    <t xml:space="preserve">Субсидии  на софинансирование выплаты выходных пособий и сохранения среднего месячного заработка на период трудоустройства в связи с ликвидацией  органов местного самоуправления вследствие создания униципального округа Архангельской области на 2023 год 
</t>
  </si>
  <si>
    <t>Субсидии  на укрепление материально-технической базы пищеблоков и столовых муниципальных общеобразовательных организаций в Архангельской области в целях создания условий для организации горячего питания обучающихся, получающих начальное общее образование, на 2023 год и на плановый период 2024 и 2025 годов</t>
  </si>
  <si>
    <t xml:space="preserve">Субвенции на осуществление государственных полномочий в сфере охраны труда на 2023 год и на плановый период 2024 и 2025 годов
</t>
  </si>
  <si>
    <t xml:space="preserve">Субвенции на возмещение расходов, связанных с реализацией мер социальной поддержки по предоставлению компенсации расходов на оплату жилых помещений, отопления и освещения педагогическим работникам образовательных организаций в сельских населенных пунктах, рабочих поселках (поселках городского типа), на 2023 год и на плановый период 2024 и 2025 годов
</t>
  </si>
  <si>
    <t>Субвенции на осуществление государственных полномочий по финансовому обеспечению оплаты стоимости питания детей в организациях отдыха детей и их оздоровления с дневным пребыванием детей в каникулярное время на 2023 год и на плановый период 2024 и 2025 годов</t>
  </si>
  <si>
    <t>Субвенции на компенсацию родительской платы за присмотр и уход за ребенком в образовательных организациях, реализующих образовательную программу дошкольного образования, на 2023 год и на плановый период 2024 и 2025 годов</t>
  </si>
  <si>
    <t xml:space="preserve">Субвенции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в рамках соглашения между Министерством строительства и жилищно-коммунального хозяйства Российской Федерации и Правительством Архангельской области на 2023 год и на плановый период 2024 и 2025 годов
</t>
  </si>
  <si>
    <t xml:space="preserve">Субвенции на ежемесячное денежное вознаграждение за классное руководство педагогическим работникам муниципальных общеобразовательных организаций на 2023 год и на плановый период 2024 и 2025 годов
</t>
  </si>
  <si>
    <t xml:space="preserve">Субвенции  на реализацию образовательных программ на 2023 год и на плановый период  2024 и 2025 годов
</t>
  </si>
  <si>
    <t xml:space="preserve">Субвенции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 на плановый период 2024 и 2025 годов
</t>
  </si>
  <si>
    <t xml:space="preserve">Субвенции на меру социальной поддержки отдельным категориям лиц, замещавших муниципальные должности, в случае досрочного прекращения их полномочий в связи с созданием муниципального округа Архангельской области на 2023 год </t>
  </si>
  <si>
    <t xml:space="preserve">Иные межбюджетные трансферты на реализацию мероприятий по социально-экономическому развитию муниципальных округов на 2023 год </t>
  </si>
  <si>
    <t>Прогнозируемое поступление доходов бюджета Устьянского муниципального округа на 2023 год и на плановый период 2024 и 2025 годов</t>
  </si>
  <si>
    <t>Субвенции на обеспечение мероприятий по переселению граждан из аварийного жилищного фонда,в том числе переселению граждан из аварийного жилищного фонда с учетом необходимости развития малоэтажного жилищного строительства за счет средств,поступивших от государственной корпорации -Фонда содействия реформиированию ЖКХ</t>
  </si>
  <si>
    <t xml:space="preserve">Субвенции на обеспечение мероприятий по переселению граждан из аварийного жилищного фонда,в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субъектов РФ
</t>
  </si>
  <si>
    <t>Прочие безвозмездные поступления в бюджеты муниципальных округов</t>
  </si>
  <si>
    <t>2 07 04050 14 0000 150</t>
  </si>
  <si>
    <t>Субсидии на выплату возмещения собственникам за изымаемые жилые помещения,приобретение жилых помещений в целях дальнейшего предоставления их гражданам,переселяемым из многоквартирных домов, признанных аварийными до 1 января 2017 г. за счет средств, поступивших от госуд.корпорации-Фонда содействия реформированию ЖКХ</t>
  </si>
  <si>
    <t>Субсидии на выплату возмещения собственникам за изымаемые жилые помещения,приобретение жилых помещений в целях дальнейшего предоставления их гражданам,переселяемым из многоквартирных домов, признанных аварийными до 1 января 2017 г. за счет средств бюджетов субъектов РФ</t>
  </si>
  <si>
    <t xml:space="preserve">Субсидиии на государственную поддержку отрасли культуры (Фед.проект "Сохранение культурного и исторического наследия")(Проведены мероприятия по комплектованию книжных фондов библиотек МО и государственных общедоступных библиотек субъектов РФ)  на 2023 год и на плановый период 2024 и 2025 годов
</t>
  </si>
  <si>
    <t xml:space="preserve">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 муниципальные образовательные организации), на 2023 год и на плановый период 2024 и 2025 годов
</t>
  </si>
  <si>
    <t>Дотации  на выравнивание бюджетной обеспеченности муниципальных районов (муниципальных округов,городских округов) на 2023 год и на плановый период 2024 и 2025 годов</t>
  </si>
  <si>
    <t>Субсидии на проведение комплексных кадастровых работ</t>
  </si>
  <si>
    <t>Иные межбюджетные трансферты на обеспечение мероприятий по организации предоставления дополнительных мер соцподдержки семьям военнослужащих в виде бесплатного горячего питания</t>
  </si>
  <si>
    <t>Иные межбюджетные трансферты на реализацию мероприятий по модернизации школьных систем образования (ОБ)</t>
  </si>
  <si>
    <t>Иные межбюджетные трансферты на реализацию мероприятий по модернизации школьных систем образования (ФБ)</t>
  </si>
  <si>
    <t>2 02 25555 14 0000 150</t>
  </si>
  <si>
    <t>Субсидии на реализацию программ формирования современной городской среды (Реализованы мероприятия по благоустройству общественных территорий (набережные, центральные площади, парки и др.) и иные мероприятия, предусмотренные государственными (муниципальными) программами формирования современной городской среды)</t>
  </si>
  <si>
    <t>к решению сессии первого созыва Собрания депутатов № ____ от 09 февраля  2023 года</t>
  </si>
  <si>
    <t>Субсидии на реализацию мероприятий по обеспечению жильем молодых семей</t>
  </si>
  <si>
    <t>Субсидии на обеспечение развития и укрепления материально-технической базы домов культуры в населенных пунктах с числом жителей до 50 человек</t>
  </si>
  <si>
    <t>Субсидии на обеспечение комплексного развития сельских территорий (ФП "Развитие жилищного строительства на сельских территориях и повышения уровня благоустройства домовладений)</t>
  </si>
  <si>
    <t xml:space="preserve">Субсидии на обеспечение комплексного развития сельских территорий </t>
  </si>
  <si>
    <t>Субсидии на разработку проектно-сметной документации для строительства и реконструкции (модернизации обектов питьевого водоснабжения)</t>
  </si>
  <si>
    <t>Иные межбюджетные трансферты на реализацию мероприятий по модернизации системы  дошкольного образования</t>
  </si>
  <si>
    <t>Иные межбюджетные трансферты на реализацию мероприятий по антитеррористической защищенности муниципальных образовательных организаций АО (школы)</t>
  </si>
  <si>
    <t>Субсиди на обновление материально-технической базы для организации учебно-исследовательской,научно-практической,творческой деятельности,занятий физкультурой и спортом в образовательных организациях (В общеобразовательных организациях обновлена материально-техническая база для занятий детей физкультурой и спортом)</t>
  </si>
  <si>
    <t>к решению сессии первого созыва Собрания депутатов № ____ от 24 марта  2023 года</t>
  </si>
  <si>
    <t>2 02 25467 14 0000 150</t>
  </si>
  <si>
    <t>2 02 25497 14 0000 150</t>
  </si>
  <si>
    <t>2 02 25576 14 0000 150</t>
  </si>
  <si>
    <t>3 02 25576 14 0000 150</t>
  </si>
  <si>
    <t>Изменения 24.03.</t>
  </si>
  <si>
    <t>Резервный фонд Правительства Архангельской области (Разработка и прохождение гос.экспертизы  проектной документации канализационных сетей в с.Шангалы)</t>
  </si>
  <si>
    <t>2 02 49999 14 000 150</t>
  </si>
  <si>
    <t>Субвенции на предоставление государственных жилищных сертификатов детям-сиротам и детям,оставшимся без попечения родителей,лицам из их числа на приобретение жилых помещений в Архангельской области</t>
  </si>
  <si>
    <t>202 39999 14 0000 150</t>
  </si>
  <si>
    <t>Субсидии на разработку проектно-сметной документации по благоустройству общественных и дворовых территорий при реализации муниципальных программ формирования современной городской среды</t>
  </si>
  <si>
    <t>Иные межбюджетные трансферты на обеспечение учреждений культуры автотранспортом</t>
  </si>
  <si>
    <t>Иные межбюджетные трансферты на обновление материально-технической базы для организации учебно-исследовательской,научно-практической,творческой деятельности,занятий физкультурой и спортом в образовательных организациях (В общеобразовательных организациях обновлена материально-техническая база для занятий детей физкультурой и спортом)</t>
  </si>
  <si>
    <t>Приложение №1</t>
  </si>
  <si>
    <t>№____ от 24 марта 2023 года</t>
  </si>
  <si>
    <t>№____ от 09 февраля 2023 года</t>
  </si>
  <si>
    <t>к решению сессии первого созыва Собрания депутатов</t>
  </si>
  <si>
    <t>Иные межбюджетные трансферты муниципальным округам АО на развитие инициативного бюджетирования</t>
  </si>
  <si>
    <t>2 02 25299 14 0000 150</t>
  </si>
  <si>
    <t xml:space="preserve">Субсидии на софинансирование расходных обязательств субъектов РФ,связанных с реализацией ФЦП "Увековечение памяти погибших при защите Отечества на 2019-2024гг" </t>
  </si>
  <si>
    <t xml:space="preserve">Субсидии на разработку проектно-сметной документации на строительство и реконструкцию (модернизацию) объектов водоотведения </t>
  </si>
  <si>
    <t>Субсидии на организацию транспортного обслуживания населения на пассажирских муниципальных маршрутах автомобильного транспорта</t>
  </si>
  <si>
    <t>Субсидии на укрепление материально-технической базы и развитие противопожарной инфраструктуры в муниципальных образовательных организациях муниципальных образований АО (Учреждениям общего образования)</t>
  </si>
  <si>
    <t>Изменения 19.05</t>
  </si>
  <si>
    <t>Изменения 19.05.</t>
  </si>
  <si>
    <t>Субсидии на реализацию мероприятий по содействию трудоустройству несовершеннолетних граждан на территории АО</t>
  </si>
  <si>
    <t>№____ от 19 мая 2023 года</t>
  </si>
  <si>
    <t>Субсидии на софинансирование расходных обязательств субъектов РФ,связанных с реализацией ФЦП "Увековечение памяти погибших при защите Отечества на 2019-2024гг"</t>
  </si>
  <si>
    <t>Субсидии на создание спортивных площадок ГТО</t>
  </si>
  <si>
    <t>к решению сессии первого созыва Собрания депутатов № ____                  от 19 мая 2023 года</t>
  </si>
  <si>
    <t>Субсидии на обеспечение условий для развития кадрового потенциала муниципальных образовательных организаций в Архангельской области</t>
  </si>
  <si>
    <t>Изменения 23.06.</t>
  </si>
  <si>
    <t>Субсидия на приобретение и установку автономных дымовых пожарных извещателей</t>
  </si>
  <si>
    <t>Субсидия на оборудование источников наружного противопожарного водоснабжения</t>
  </si>
  <si>
    <t>к решению сессии первого созыва Собрания депутатов № ____                  от 23 июня 2023 года</t>
  </si>
  <si>
    <t>Резервный фонд Правительства Архангельской области (Приобретение,установка и обслуживание оборудования для видеофиксации)</t>
  </si>
  <si>
    <t>№____ от 23 июня 2023 года</t>
  </si>
  <si>
    <t xml:space="preserve">          </t>
  </si>
</sst>
</file>

<file path=xl/styles.xml><?xml version="1.0" encoding="utf-8"?>
<styleSheet xmlns="http://schemas.openxmlformats.org/spreadsheetml/2006/main">
  <numFmts count="2">
    <numFmt numFmtId="43" formatCode="_-* #,##0.00\ _₽_-;\-* #,##0.00\ _₽_-;_-* &quot;-&quot;??\ _₽_-;_-@_-"/>
    <numFmt numFmtId="164" formatCode="_-* #,##0.0_р_._-;\-* #,##0.0_р_._-;_-* &quot;-&quot;?_р_._-;_-@_-"/>
  </numFmts>
  <fonts count="39">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0"/>
      <name val="Calibri"/>
      <family val="2"/>
      <charset val="204"/>
    </font>
    <font>
      <sz val="12"/>
      <name val="Arial Cyr"/>
      <charset val="204"/>
    </font>
    <font>
      <b/>
      <sz val="12"/>
      <name val="Arial"/>
      <family val="2"/>
      <charset val="204"/>
    </font>
    <font>
      <b/>
      <sz val="14"/>
      <name val="Arial Cyr"/>
      <charset val="204"/>
    </font>
    <font>
      <b/>
      <i/>
      <sz val="13"/>
      <color rgb="FF000000"/>
      <name val="Arial Cyr"/>
    </font>
    <font>
      <sz val="10"/>
      <name val="Times New Roman"/>
      <family val="1"/>
      <charset val="204"/>
    </font>
    <font>
      <sz val="10"/>
      <color theme="1"/>
      <name val="Times New Roman"/>
      <family val="1"/>
      <charset val="204"/>
    </font>
    <font>
      <sz val="12"/>
      <name val="Times New Roman"/>
      <family val="1"/>
      <charset val="204"/>
    </font>
    <font>
      <i/>
      <sz val="8"/>
      <color theme="1"/>
      <name val="Times New Roman"/>
      <family val="1"/>
      <charset val="204"/>
    </font>
    <font>
      <sz val="7"/>
      <name val="Times New Roman"/>
      <family val="1"/>
      <charset val="204"/>
    </font>
    <font>
      <b/>
      <sz val="10"/>
      <name val="Times New Roman"/>
      <family val="1"/>
      <charset val="204"/>
    </font>
    <font>
      <sz val="10"/>
      <color rgb="FFFF0000"/>
      <name val="Times New Roman"/>
      <family val="1"/>
      <charset val="204"/>
    </font>
    <font>
      <b/>
      <sz val="9"/>
      <name val="Times New Roman"/>
      <family val="1"/>
      <charset val="204"/>
    </font>
    <font>
      <sz val="8"/>
      <name val="Times New Roman"/>
      <family val="1"/>
      <charset val="204"/>
    </font>
    <font>
      <sz val="9"/>
      <name val="Times New Roman"/>
      <family val="1"/>
      <charset val="204"/>
    </font>
    <font>
      <sz val="9"/>
      <color rgb="FF000000"/>
      <name val="Times New Roman"/>
      <family val="1"/>
      <charset val="204"/>
    </font>
    <font>
      <sz val="11"/>
      <name val="Times New Roman"/>
      <family val="1"/>
      <charset val="204"/>
    </font>
    <font>
      <sz val="8"/>
      <color theme="0"/>
      <name val="Times New Roman"/>
      <family val="1"/>
      <charset val="204"/>
    </font>
    <font>
      <i/>
      <sz val="8"/>
      <color theme="0"/>
      <name val="Times New Roman"/>
      <family val="1"/>
      <charset val="204"/>
    </font>
    <font>
      <i/>
      <sz val="8"/>
      <name val="Times New Roman"/>
      <family val="1"/>
      <charset val="204"/>
    </font>
    <font>
      <b/>
      <i/>
      <sz val="8"/>
      <name val="Times New Roman"/>
      <family val="1"/>
      <charset val="204"/>
    </font>
    <font>
      <b/>
      <sz val="8"/>
      <name val="Times New Roman"/>
      <family val="1"/>
      <charset val="204"/>
    </font>
    <font>
      <sz val="10"/>
      <color theme="0"/>
      <name val="Times New Roman"/>
      <family val="1"/>
      <charset val="204"/>
    </font>
    <font>
      <sz val="10"/>
      <color rgb="FF000000"/>
      <name val="Times New Roman"/>
      <family val="1"/>
      <charset val="204"/>
    </font>
    <font>
      <b/>
      <i/>
      <sz val="8"/>
      <color theme="1"/>
      <name val="Times New Roman"/>
      <family val="1"/>
      <charset val="204"/>
    </font>
    <font>
      <sz val="8"/>
      <color rgb="FF000000"/>
      <name val="Times New Roman"/>
      <family val="1"/>
      <charset val="204"/>
    </font>
  </fonts>
  <fills count="10">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bgColor indexed="64"/>
      </patternFill>
    </fill>
  </fills>
  <borders count="32">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rgb="FF000000"/>
      </left>
      <right style="thin">
        <color rgb="FF000000"/>
      </right>
      <top style="thin">
        <color rgb="FF000000"/>
      </top>
      <bottom style="thin">
        <color rgb="FF000000"/>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s>
  <cellStyleXfs count="4">
    <xf numFmtId="0" fontId="0" fillId="0" borderId="0"/>
    <xf numFmtId="0" fontId="11" fillId="0" borderId="0"/>
    <xf numFmtId="0" fontId="17" fillId="0" borderId="28">
      <alignment horizontal="left" vertical="top" wrapText="1"/>
    </xf>
    <xf numFmtId="9" fontId="1" fillId="0" borderId="0" applyFont="0" applyFill="0" applyBorder="0" applyAlignment="0" applyProtection="0"/>
  </cellStyleXfs>
  <cellXfs count="416">
    <xf numFmtId="0" fontId="0" fillId="0" borderId="0" xfId="0"/>
    <xf numFmtId="0" fontId="1" fillId="0" borderId="0" xfId="0" applyFont="1" applyFill="1"/>
    <xf numFmtId="0" fontId="7" fillId="0" borderId="0" xfId="0" applyFont="1" applyFill="1"/>
    <xf numFmtId="0" fontId="5" fillId="0" borderId="0" xfId="0" applyFont="1" applyFill="1"/>
    <xf numFmtId="0" fontId="0" fillId="0" borderId="0" xfId="0" applyFill="1" applyAlignment="1">
      <alignment vertical="center"/>
    </xf>
    <xf numFmtId="0" fontId="8" fillId="0" borderId="0" xfId="0" applyFont="1" applyFill="1" applyAlignment="1">
      <alignment horizontal="right"/>
    </xf>
    <xf numFmtId="0" fontId="3" fillId="0" borderId="3" xfId="0" applyFont="1" applyFill="1" applyBorder="1" applyAlignment="1">
      <alignment horizontal="center" vertical="center"/>
    </xf>
    <xf numFmtId="0" fontId="2" fillId="0" borderId="2" xfId="0" applyFont="1" applyFill="1" applyBorder="1" applyAlignment="1">
      <alignment horizontal="left" vertical="center" wrapText="1" indent="1"/>
    </xf>
    <xf numFmtId="164"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4" fontId="4" fillId="0" borderId="0" xfId="0" applyNumberFormat="1" applyFont="1" applyFill="1" applyBorder="1" applyAlignment="1">
      <alignment vertical="center"/>
    </xf>
    <xf numFmtId="164" fontId="2" fillId="0" borderId="0" xfId="0" applyNumberFormat="1" applyFont="1" applyFill="1" applyBorder="1" applyAlignment="1">
      <alignment vertical="center"/>
    </xf>
    <xf numFmtId="0" fontId="2" fillId="0" borderId="2" xfId="0" applyFont="1" applyFill="1" applyBorder="1" applyAlignment="1">
      <alignment horizontal="left" vertical="center" wrapText="1" indent="2"/>
    </xf>
    <xf numFmtId="164" fontId="7" fillId="0" borderId="0" xfId="0" applyNumberFormat="1" applyFont="1" applyFill="1"/>
    <xf numFmtId="0" fontId="0" fillId="0" borderId="0" xfId="0" applyFill="1" applyAlignment="1"/>
    <xf numFmtId="0" fontId="0" fillId="0" borderId="0" xfId="0" applyFont="1" applyFill="1"/>
    <xf numFmtId="164" fontId="0" fillId="0" borderId="0" xfId="0" applyNumberFormat="1" applyFont="1" applyFill="1"/>
    <xf numFmtId="0" fontId="2" fillId="0" borderId="0" xfId="0" applyFont="1" applyFill="1"/>
    <xf numFmtId="0" fontId="8" fillId="0" borderId="0" xfId="0" applyFont="1" applyFill="1" applyAlignment="1"/>
    <xf numFmtId="0" fontId="7" fillId="2" borderId="0" xfId="0" applyFont="1" applyFill="1"/>
    <xf numFmtId="164" fontId="2" fillId="2" borderId="0" xfId="0" applyNumberFormat="1" applyFont="1" applyFill="1" applyBorder="1" applyAlignment="1">
      <alignment vertical="center"/>
    </xf>
    <xf numFmtId="164"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8" fillId="4" borderId="2" xfId="0" applyFont="1" applyFill="1" applyBorder="1" applyAlignment="1">
      <alignment horizontal="left" vertical="center" wrapText="1" indent="2"/>
    </xf>
    <xf numFmtId="0" fontId="2" fillId="4" borderId="2" xfId="0" applyFont="1" applyFill="1" applyBorder="1" applyAlignment="1">
      <alignment horizontal="left" vertical="center" wrapText="1" indent="2"/>
    </xf>
    <xf numFmtId="0" fontId="2" fillId="3" borderId="0" xfId="0" applyFont="1" applyFill="1"/>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2" fillId="4" borderId="2" xfId="0" applyFont="1" applyFill="1" applyBorder="1" applyAlignment="1">
      <alignment horizontal="left" vertical="center" wrapText="1" indent="1"/>
    </xf>
    <xf numFmtId="164" fontId="2" fillId="4" borderId="9" xfId="0" applyNumberFormat="1" applyFont="1" applyFill="1" applyBorder="1" applyAlignment="1">
      <alignment horizontal="center" vertical="center"/>
    </xf>
    <xf numFmtId="0" fontId="4" fillId="4" borderId="2" xfId="0" applyFont="1" applyFill="1" applyBorder="1" applyAlignment="1">
      <alignment vertical="center" wrapText="1"/>
    </xf>
    <xf numFmtId="0" fontId="2" fillId="0" borderId="2" xfId="0" applyNumberFormat="1" applyFont="1" applyFill="1" applyBorder="1" applyAlignment="1">
      <alignment horizontal="left" vertical="center" wrapText="1" indent="1"/>
    </xf>
    <xf numFmtId="0" fontId="0" fillId="4" borderId="2" xfId="0" applyFont="1" applyFill="1" applyBorder="1" applyAlignment="1">
      <alignment vertical="center" wrapText="1"/>
    </xf>
    <xf numFmtId="0" fontId="0" fillId="4" borderId="2" xfId="0" applyFont="1" applyFill="1" applyBorder="1" applyAlignment="1">
      <alignment horizontal="left" vertical="center" wrapText="1" indent="1"/>
    </xf>
    <xf numFmtId="0" fontId="8" fillId="4" borderId="2" xfId="0" applyFont="1" applyFill="1" applyBorder="1" applyAlignment="1">
      <alignment horizontal="left" vertical="center" wrapText="1"/>
    </xf>
    <xf numFmtId="0" fontId="1" fillId="3" borderId="0" xfId="0" applyFont="1" applyFill="1"/>
    <xf numFmtId="0" fontId="10" fillId="3" borderId="0" xfId="0" applyFont="1" applyFill="1"/>
    <xf numFmtId="0" fontId="2" fillId="4" borderId="12" xfId="0" applyFont="1" applyFill="1" applyBorder="1" applyAlignment="1">
      <alignment horizontal="left" vertical="center" wrapText="1" indent="2"/>
    </xf>
    <xf numFmtId="0" fontId="4" fillId="4" borderId="10" xfId="0" applyFont="1" applyFill="1" applyBorder="1" applyAlignment="1">
      <alignment vertical="center" wrapText="1"/>
    </xf>
    <xf numFmtId="0" fontId="2" fillId="0" borderId="1" xfId="0" applyFont="1" applyFill="1" applyBorder="1" applyAlignment="1"/>
    <xf numFmtId="0" fontId="2" fillId="4" borderId="2" xfId="0" applyFont="1" applyFill="1" applyBorder="1" applyAlignment="1">
      <alignment vertical="center" wrapText="1"/>
    </xf>
    <xf numFmtId="0" fontId="2"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5" xfId="0" applyFont="1" applyFill="1" applyBorder="1" applyAlignment="1"/>
    <xf numFmtId="49" fontId="4" fillId="4"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164" fontId="9" fillId="0" borderId="13" xfId="0" applyNumberFormat="1" applyFont="1" applyFill="1" applyBorder="1" applyAlignment="1">
      <alignment horizontal="center" vertical="center"/>
    </xf>
    <xf numFmtId="164" fontId="0" fillId="4" borderId="13" xfId="0" applyNumberFormat="1" applyFont="1" applyFill="1" applyBorder="1" applyAlignment="1">
      <alignment horizontal="center" vertical="center"/>
    </xf>
    <xf numFmtId="164" fontId="0" fillId="4" borderId="11" xfId="0" applyNumberFormat="1" applyFont="1" applyFill="1" applyBorder="1" applyAlignment="1">
      <alignment horizontal="center" vertical="center"/>
    </xf>
    <xf numFmtId="164" fontId="2" fillId="4" borderId="13" xfId="0" applyNumberFormat="1" applyFont="1" applyFill="1" applyBorder="1" applyAlignment="1">
      <alignment horizontal="center" vertical="center"/>
    </xf>
    <xf numFmtId="164" fontId="2" fillId="0" borderId="13"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3" xfId="0" applyFont="1" applyFill="1" applyBorder="1" applyAlignment="1">
      <alignment horizontal="center" vertical="center" wrapText="1"/>
    </xf>
    <xf numFmtId="164" fontId="2" fillId="4" borderId="11" xfId="0" applyNumberFormat="1" applyFont="1" applyFill="1" applyBorder="1" applyAlignment="1">
      <alignment horizontal="center" vertical="center"/>
    </xf>
    <xf numFmtId="164" fontId="2" fillId="4" borderId="12" xfId="0" applyNumberFormat="1" applyFont="1" applyFill="1" applyBorder="1" applyAlignment="1">
      <alignment horizontal="center" vertical="center"/>
    </xf>
    <xf numFmtId="164" fontId="4" fillId="4" borderId="14"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164" fontId="4" fillId="4" borderId="9" xfId="0" applyNumberFormat="1" applyFont="1" applyFill="1" applyBorder="1" applyAlignment="1">
      <alignment vertical="center"/>
    </xf>
    <xf numFmtId="164" fontId="4" fillId="4" borderId="21" xfId="0" applyNumberFormat="1" applyFont="1" applyFill="1" applyBorder="1" applyAlignment="1">
      <alignment vertical="center"/>
    </xf>
    <xf numFmtId="164" fontId="4" fillId="4" borderId="22" xfId="0" applyNumberFormat="1" applyFont="1" applyFill="1" applyBorder="1" applyAlignment="1">
      <alignment vertical="center"/>
    </xf>
    <xf numFmtId="164" fontId="2" fillId="0" borderId="9" xfId="0" applyNumberFormat="1" applyFont="1" applyFill="1" applyBorder="1" applyAlignment="1">
      <alignment vertical="center"/>
    </xf>
    <xf numFmtId="164" fontId="2" fillId="0" borderId="21" xfId="0" applyNumberFormat="1" applyFont="1" applyFill="1" applyBorder="1" applyAlignment="1">
      <alignment vertical="center"/>
    </xf>
    <xf numFmtId="164" fontId="2" fillId="0" borderId="22" xfId="0" applyNumberFormat="1" applyFont="1" applyFill="1" applyBorder="1" applyAlignment="1">
      <alignment vertical="center"/>
    </xf>
    <xf numFmtId="164" fontId="2" fillId="4" borderId="9" xfId="0" applyNumberFormat="1" applyFont="1" applyFill="1" applyBorder="1" applyAlignment="1">
      <alignment vertical="center"/>
    </xf>
    <xf numFmtId="164" fontId="2" fillId="4" borderId="21" xfId="0" applyNumberFormat="1" applyFont="1" applyFill="1" applyBorder="1" applyAlignment="1">
      <alignment vertical="center"/>
    </xf>
    <xf numFmtId="164" fontId="2" fillId="4" borderId="22" xfId="0" applyNumberFormat="1" applyFont="1" applyFill="1" applyBorder="1" applyAlignment="1">
      <alignment vertical="center"/>
    </xf>
    <xf numFmtId="164" fontId="9" fillId="0" borderId="9" xfId="0" applyNumberFormat="1" applyFont="1" applyFill="1" applyBorder="1" applyAlignment="1">
      <alignment vertical="center"/>
    </xf>
    <xf numFmtId="164" fontId="9" fillId="0" borderId="21" xfId="0" applyNumberFormat="1" applyFont="1" applyFill="1" applyBorder="1" applyAlignment="1">
      <alignment vertical="center"/>
    </xf>
    <xf numFmtId="164" fontId="9" fillId="0" borderId="22" xfId="0" applyNumberFormat="1" applyFont="1" applyFill="1" applyBorder="1" applyAlignment="1">
      <alignment vertical="center"/>
    </xf>
    <xf numFmtId="164" fontId="0" fillId="4" borderId="9" xfId="0" applyNumberFormat="1" applyFont="1" applyFill="1" applyBorder="1" applyAlignment="1">
      <alignment vertical="center"/>
    </xf>
    <xf numFmtId="164" fontId="0" fillId="4" borderId="21" xfId="0" applyNumberFormat="1" applyFont="1" applyFill="1" applyBorder="1" applyAlignment="1">
      <alignment vertical="center"/>
    </xf>
    <xf numFmtId="164" fontId="0" fillId="4" borderId="22" xfId="0" applyNumberFormat="1" applyFont="1" applyFill="1" applyBorder="1" applyAlignment="1">
      <alignment vertical="center"/>
    </xf>
    <xf numFmtId="164" fontId="2" fillId="4" borderId="23" xfId="0" applyNumberFormat="1" applyFont="1" applyFill="1" applyBorder="1" applyAlignment="1">
      <alignment vertical="center"/>
    </xf>
    <xf numFmtId="164" fontId="2" fillId="4" borderId="24" xfId="0" applyNumberFormat="1" applyFont="1" applyFill="1" applyBorder="1" applyAlignment="1">
      <alignment vertical="center"/>
    </xf>
    <xf numFmtId="164" fontId="2" fillId="4" borderId="25" xfId="0" applyNumberFormat="1" applyFont="1" applyFill="1" applyBorder="1" applyAlignment="1">
      <alignment vertical="center"/>
    </xf>
    <xf numFmtId="164" fontId="4" fillId="4" borderId="3" xfId="0" applyNumberFormat="1" applyFont="1" applyFill="1" applyBorder="1" applyAlignment="1">
      <alignment vertical="center"/>
    </xf>
    <xf numFmtId="164" fontId="4" fillId="4" borderId="16" xfId="0" applyNumberFormat="1" applyFont="1" applyFill="1" applyBorder="1" applyAlignment="1">
      <alignment vertical="center"/>
    </xf>
    <xf numFmtId="164" fontId="4" fillId="4" borderId="17" xfId="0" applyNumberFormat="1" applyFont="1" applyFill="1" applyBorder="1" applyAlignment="1">
      <alignment vertical="center"/>
    </xf>
    <xf numFmtId="164" fontId="2" fillId="5" borderId="9" xfId="0" applyNumberFormat="1" applyFont="1" applyFill="1" applyBorder="1" applyAlignment="1">
      <alignment vertical="center"/>
    </xf>
    <xf numFmtId="164" fontId="2" fillId="5" borderId="21" xfId="0" applyNumberFormat="1" applyFont="1" applyFill="1" applyBorder="1" applyAlignment="1">
      <alignment vertical="center"/>
    </xf>
    <xf numFmtId="164" fontId="2" fillId="5" borderId="22" xfId="0" applyNumberFormat="1" applyFont="1" applyFill="1" applyBorder="1" applyAlignment="1">
      <alignment vertical="center"/>
    </xf>
    <xf numFmtId="0" fontId="0" fillId="2" borderId="0" xfId="0" applyFont="1" applyFill="1"/>
    <xf numFmtId="0" fontId="2" fillId="6" borderId="0" xfId="0" applyFont="1" applyFill="1"/>
    <xf numFmtId="0" fontId="2" fillId="2" borderId="0" xfId="0" applyFont="1" applyFill="1"/>
    <xf numFmtId="164" fontId="16" fillId="3" borderId="0" xfId="0" applyNumberFormat="1" applyFont="1" applyFill="1" applyBorder="1" applyAlignment="1">
      <alignment vertical="center"/>
    </xf>
    <xf numFmtId="164" fontId="2" fillId="5" borderId="9" xfId="0" applyNumberFormat="1" applyFont="1" applyFill="1" applyBorder="1" applyAlignment="1">
      <alignment horizontal="center" vertical="center"/>
    </xf>
    <xf numFmtId="164" fontId="16" fillId="2" borderId="0" xfId="0" applyNumberFormat="1" applyFont="1" applyFill="1" applyBorder="1" applyAlignment="1">
      <alignment vertical="center"/>
    </xf>
    <xf numFmtId="0" fontId="8" fillId="5" borderId="2" xfId="0" applyFont="1" applyFill="1" applyBorder="1" applyAlignment="1">
      <alignment horizontal="left" vertical="center" wrapText="1" indent="2"/>
    </xf>
    <xf numFmtId="164" fontId="2" fillId="5" borderId="13" xfId="0" applyNumberFormat="1" applyFont="1" applyFill="1" applyBorder="1" applyAlignment="1">
      <alignment horizontal="center" vertical="center"/>
    </xf>
    <xf numFmtId="0" fontId="2" fillId="5" borderId="2" xfId="0" applyFont="1" applyFill="1" applyBorder="1" applyAlignment="1">
      <alignment horizontal="left" vertical="center" wrapText="1" indent="2"/>
    </xf>
    <xf numFmtId="164" fontId="0" fillId="5" borderId="9" xfId="0" applyNumberFormat="1" applyFont="1" applyFill="1" applyBorder="1" applyAlignment="1">
      <alignment vertical="center"/>
    </xf>
    <xf numFmtId="0" fontId="8" fillId="5" borderId="13" xfId="0" applyFont="1" applyFill="1" applyBorder="1" applyAlignment="1">
      <alignment horizontal="center" vertical="center"/>
    </xf>
    <xf numFmtId="0" fontId="12" fillId="5" borderId="2" xfId="0" applyFont="1" applyFill="1" applyBorder="1" applyAlignment="1">
      <alignment horizontal="left" vertical="center" wrapText="1" indent="2"/>
    </xf>
    <xf numFmtId="0" fontId="11" fillId="5" borderId="2" xfId="0" applyFont="1" applyFill="1" applyBorder="1" applyAlignment="1">
      <alignment horizontal="left" vertical="center" wrapText="1" indent="2"/>
    </xf>
    <xf numFmtId="164" fontId="2" fillId="5" borderId="21" xfId="0" applyNumberFormat="1" applyFont="1" applyFill="1" applyBorder="1" applyAlignment="1">
      <alignment horizontal="center" vertical="center"/>
    </xf>
    <xf numFmtId="164" fontId="2" fillId="5" borderId="22" xfId="0" applyNumberFormat="1" applyFont="1" applyFill="1" applyBorder="1" applyAlignment="1">
      <alignment horizontal="center" vertical="center"/>
    </xf>
    <xf numFmtId="0" fontId="16" fillId="6" borderId="0" xfId="0" applyFont="1" applyFill="1"/>
    <xf numFmtId="0" fontId="11" fillId="4" borderId="2" xfId="0" applyFont="1" applyFill="1" applyBorder="1" applyAlignment="1">
      <alignment horizontal="left" vertical="center" wrapText="1" indent="2"/>
    </xf>
    <xf numFmtId="0" fontId="0" fillId="4" borderId="13" xfId="0" applyFill="1" applyBorder="1" applyAlignment="1">
      <alignment horizontal="center" vertical="center"/>
    </xf>
    <xf numFmtId="164" fontId="2" fillId="4" borderId="13"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8" fillId="4" borderId="13" xfId="0" applyFont="1" applyFill="1" applyBorder="1" applyAlignment="1">
      <alignment horizontal="left" vertical="center" wrapText="1" indent="2"/>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164" fontId="2" fillId="4" borderId="9" xfId="0" applyNumberFormat="1" applyFont="1" applyFill="1" applyBorder="1" applyAlignment="1">
      <alignment vertical="center" wrapText="1"/>
    </xf>
    <xf numFmtId="164" fontId="2" fillId="4" borderId="21" xfId="0" applyNumberFormat="1" applyFont="1" applyFill="1" applyBorder="1" applyAlignment="1">
      <alignment horizontal="center" vertical="center"/>
    </xf>
    <xf numFmtId="164" fontId="2" fillId="4" borderId="22" xfId="0" applyNumberFormat="1" applyFont="1" applyFill="1" applyBorder="1" applyAlignment="1">
      <alignment horizontal="center" vertical="center"/>
    </xf>
    <xf numFmtId="164" fontId="2" fillId="4" borderId="0" xfId="0" applyNumberFormat="1" applyFont="1" applyFill="1" applyBorder="1" applyAlignment="1">
      <alignment vertical="center"/>
    </xf>
    <xf numFmtId="0" fontId="7" fillId="4" borderId="0" xfId="0" applyFont="1" applyFill="1"/>
    <xf numFmtId="0" fontId="0" fillId="0" borderId="0" xfId="0" applyFill="1" applyAlignment="1"/>
    <xf numFmtId="164" fontId="2" fillId="4" borderId="21" xfId="0" applyNumberFormat="1" applyFont="1" applyFill="1" applyBorder="1" applyAlignment="1">
      <alignment vertical="center" wrapText="1"/>
    </xf>
    <xf numFmtId="164" fontId="2" fillId="4" borderId="22" xfId="0" applyNumberFormat="1" applyFont="1" applyFill="1" applyBorder="1" applyAlignment="1">
      <alignment vertical="center" wrapText="1"/>
    </xf>
    <xf numFmtId="164" fontId="0" fillId="5" borderId="21" xfId="0" applyNumberFormat="1" applyFont="1" applyFill="1" applyBorder="1" applyAlignment="1">
      <alignment vertical="center"/>
    </xf>
    <xf numFmtId="164" fontId="0" fillId="5" borderId="22" xfId="0" applyNumberFormat="1" applyFont="1" applyFill="1" applyBorder="1" applyAlignment="1">
      <alignment vertical="center"/>
    </xf>
    <xf numFmtId="164" fontId="9" fillId="0" borderId="26" xfId="0" applyNumberFormat="1" applyFont="1" applyFill="1" applyBorder="1" applyAlignment="1">
      <alignment vertical="center"/>
    </xf>
    <xf numFmtId="164" fontId="2" fillId="3" borderId="27" xfId="0" applyNumberFormat="1" applyFont="1" applyFill="1" applyBorder="1" applyAlignment="1">
      <alignment vertical="center"/>
    </xf>
    <xf numFmtId="164" fontId="4" fillId="0" borderId="5" xfId="0" applyNumberFormat="1" applyFont="1" applyFill="1" applyBorder="1" applyAlignment="1">
      <alignment vertical="center"/>
    </xf>
    <xf numFmtId="164" fontId="4" fillId="0" borderId="9" xfId="0" applyNumberFormat="1" applyFont="1" applyFill="1" applyBorder="1" applyAlignment="1">
      <alignment vertical="center"/>
    </xf>
    <xf numFmtId="164" fontId="4" fillId="0" borderId="21" xfId="0" applyNumberFormat="1" applyFont="1" applyFill="1" applyBorder="1" applyAlignment="1">
      <alignment vertical="center"/>
    </xf>
    <xf numFmtId="164" fontId="4" fillId="0" borderId="2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164" fontId="0" fillId="0" borderId="13" xfId="0" applyNumberFormat="1" applyFont="1" applyFill="1" applyBorder="1" applyAlignment="1">
      <alignment horizontal="center" vertical="center"/>
    </xf>
    <xf numFmtId="164" fontId="0" fillId="0" borderId="9" xfId="0" applyNumberFormat="1" applyFont="1" applyFill="1" applyBorder="1" applyAlignment="1">
      <alignment vertical="center"/>
    </xf>
    <xf numFmtId="164" fontId="0" fillId="0" borderId="21" xfId="0" applyNumberFormat="1" applyFont="1" applyFill="1" applyBorder="1" applyAlignment="1">
      <alignment vertical="center"/>
    </xf>
    <xf numFmtId="164" fontId="0" fillId="0" borderId="22" xfId="0" applyNumberFormat="1" applyFont="1" applyFill="1" applyBorder="1" applyAlignment="1">
      <alignment vertical="center"/>
    </xf>
    <xf numFmtId="0" fontId="0" fillId="0" borderId="2" xfId="0" applyFont="1" applyFill="1" applyBorder="1" applyAlignment="1">
      <alignment horizontal="left" vertical="center" wrapText="1" indent="1"/>
    </xf>
    <xf numFmtId="164" fontId="0" fillId="0" borderId="11" xfId="0" applyNumberFormat="1" applyFont="1" applyFill="1" applyBorder="1" applyAlignment="1">
      <alignment horizontal="center" vertical="center"/>
    </xf>
    <xf numFmtId="164" fontId="2" fillId="0" borderId="9" xfId="0" applyNumberFormat="1" applyFont="1" applyFill="1" applyBorder="1" applyAlignment="1">
      <alignment horizontal="center" vertical="center"/>
    </xf>
    <xf numFmtId="164" fontId="2" fillId="0" borderId="21" xfId="0" applyNumberFormat="1" applyFont="1" applyFill="1" applyBorder="1" applyAlignment="1">
      <alignment horizontal="center" vertical="center"/>
    </xf>
    <xf numFmtId="164" fontId="2" fillId="0" borderId="22" xfId="0" applyNumberFormat="1" applyFont="1" applyFill="1" applyBorder="1" applyAlignment="1">
      <alignment horizontal="center" vertical="center"/>
    </xf>
    <xf numFmtId="164" fontId="16" fillId="0" borderId="0" xfId="0" applyNumberFormat="1" applyFont="1" applyFill="1" applyBorder="1" applyAlignment="1">
      <alignment vertical="center"/>
    </xf>
    <xf numFmtId="0" fontId="8" fillId="0" borderId="2" xfId="0" applyFont="1" applyFill="1" applyBorder="1" applyAlignment="1">
      <alignment horizontal="left" vertical="center" wrapText="1" indent="2"/>
    </xf>
    <xf numFmtId="0" fontId="8" fillId="0" borderId="13" xfId="0" applyFont="1" applyFill="1" applyBorder="1" applyAlignment="1">
      <alignment horizontal="center" vertical="center"/>
    </xf>
    <xf numFmtId="0" fontId="11" fillId="0" borderId="11" xfId="0" applyFont="1" applyFill="1" applyBorder="1" applyAlignment="1">
      <alignment horizontal="center" vertical="center"/>
    </xf>
    <xf numFmtId="164" fontId="2" fillId="0" borderId="9" xfId="0" applyNumberFormat="1" applyFont="1" applyFill="1" applyBorder="1" applyAlignment="1">
      <alignment vertical="center" wrapText="1"/>
    </xf>
    <xf numFmtId="164" fontId="2" fillId="0" borderId="21" xfId="0" applyNumberFormat="1" applyFont="1" applyFill="1" applyBorder="1" applyAlignment="1">
      <alignment vertical="center" wrapText="1"/>
    </xf>
    <xf numFmtId="164" fontId="2" fillId="0" borderId="22" xfId="0" applyNumberFormat="1" applyFont="1" applyFill="1" applyBorder="1" applyAlignment="1">
      <alignmen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left" vertical="center" wrapText="1" indent="2"/>
    </xf>
    <xf numFmtId="0" fontId="12" fillId="0" borderId="2" xfId="0"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indent="2"/>
    </xf>
    <xf numFmtId="164" fontId="2" fillId="0" borderId="13" xfId="0" applyNumberFormat="1" applyFont="1" applyFill="1" applyBorder="1" applyAlignment="1">
      <alignment horizontal="center" vertical="center" wrapText="1"/>
    </xf>
    <xf numFmtId="0" fontId="0" fillId="0" borderId="11" xfId="0" applyFill="1" applyBorder="1" applyAlignment="1">
      <alignment horizontal="center" vertical="center"/>
    </xf>
    <xf numFmtId="0" fontId="10" fillId="0" borderId="0" xfId="0" applyFont="1" applyFill="1"/>
    <xf numFmtId="0" fontId="16" fillId="0" borderId="0" xfId="0" applyFont="1" applyFill="1"/>
    <xf numFmtId="0" fontId="0" fillId="0" borderId="13" xfId="0" applyFill="1" applyBorder="1" applyAlignment="1">
      <alignment horizontal="center" vertical="center"/>
    </xf>
    <xf numFmtId="0" fontId="8" fillId="0" borderId="2" xfId="0" applyFont="1" applyFill="1" applyBorder="1" applyAlignment="1">
      <alignment horizontal="left" vertical="center" wrapText="1"/>
    </xf>
    <xf numFmtId="164" fontId="2" fillId="0" borderId="11" xfId="0" applyNumberFormat="1" applyFont="1" applyFill="1" applyBorder="1" applyAlignment="1">
      <alignment horizontal="center" vertical="center"/>
    </xf>
    <xf numFmtId="164" fontId="2" fillId="0" borderId="27" xfId="0" applyNumberFormat="1" applyFont="1" applyFill="1" applyBorder="1" applyAlignment="1">
      <alignment vertical="center"/>
    </xf>
    <xf numFmtId="0" fontId="2" fillId="0" borderId="12" xfId="0" applyFont="1" applyFill="1" applyBorder="1" applyAlignment="1">
      <alignment horizontal="left" vertical="center" wrapText="1" indent="2"/>
    </xf>
    <xf numFmtId="164" fontId="2" fillId="0" borderId="12" xfId="0" applyNumberFormat="1" applyFont="1" applyFill="1" applyBorder="1" applyAlignment="1">
      <alignment horizontal="center" vertical="center"/>
    </xf>
    <xf numFmtId="164" fontId="2" fillId="0" borderId="23" xfId="0" applyNumberFormat="1" applyFont="1" applyFill="1" applyBorder="1" applyAlignment="1">
      <alignment vertical="center"/>
    </xf>
    <xf numFmtId="164" fontId="2" fillId="0" borderId="24" xfId="0" applyNumberFormat="1" applyFont="1" applyFill="1" applyBorder="1" applyAlignment="1">
      <alignment vertical="center"/>
    </xf>
    <xf numFmtId="164" fontId="2" fillId="0" borderId="25" xfId="0" applyNumberFormat="1" applyFont="1" applyFill="1" applyBorder="1" applyAlignment="1">
      <alignment vertical="center"/>
    </xf>
    <xf numFmtId="0" fontId="4" fillId="0" borderId="10" xfId="0" applyFont="1" applyFill="1" applyBorder="1" applyAlignment="1">
      <alignment vertical="center" wrapText="1"/>
    </xf>
    <xf numFmtId="164" fontId="4" fillId="0" borderId="14" xfId="0" applyNumberFormat="1" applyFont="1" applyFill="1" applyBorder="1" applyAlignment="1">
      <alignment vertical="center"/>
    </xf>
    <xf numFmtId="164" fontId="4" fillId="0" borderId="3" xfId="0" applyNumberFormat="1" applyFont="1" applyFill="1" applyBorder="1" applyAlignment="1">
      <alignment vertical="center"/>
    </xf>
    <xf numFmtId="164" fontId="4" fillId="0" borderId="16" xfId="0" applyNumberFormat="1" applyFont="1" applyFill="1" applyBorder="1" applyAlignment="1">
      <alignment vertical="center"/>
    </xf>
    <xf numFmtId="164" fontId="4" fillId="0" borderId="17" xfId="0" applyNumberFormat="1" applyFont="1" applyFill="1" applyBorder="1" applyAlignment="1">
      <alignment vertical="center"/>
    </xf>
    <xf numFmtId="0" fontId="18" fillId="0" borderId="0" xfId="0" applyFont="1" applyFill="1"/>
    <xf numFmtId="0" fontId="18" fillId="0" borderId="0" xfId="0" applyFont="1" applyFill="1" applyAlignment="1">
      <alignment horizontal="center" vertical="center"/>
    </xf>
    <xf numFmtId="0" fontId="19" fillId="0" borderId="0" xfId="0" applyFont="1" applyFill="1"/>
    <xf numFmtId="0" fontId="21" fillId="0" borderId="0" xfId="0" applyFont="1" applyFill="1" applyAlignment="1">
      <alignment vertical="center" wrapText="1"/>
    </xf>
    <xf numFmtId="0" fontId="22" fillId="0" borderId="3" xfId="0" applyFont="1" applyFill="1" applyBorder="1" applyAlignment="1">
      <alignment horizontal="center" vertical="center"/>
    </xf>
    <xf numFmtId="0" fontId="22" fillId="0" borderId="4" xfId="0" applyFont="1" applyFill="1" applyBorder="1" applyAlignment="1">
      <alignment horizontal="center" vertical="center" wrapText="1"/>
    </xf>
    <xf numFmtId="0" fontId="23" fillId="0" borderId="2" xfId="0" applyFont="1" applyFill="1" applyBorder="1" applyAlignment="1">
      <alignment vertical="center" wrapText="1"/>
    </xf>
    <xf numFmtId="49" fontId="23" fillId="0" borderId="13" xfId="0" applyNumberFormat="1" applyFont="1" applyFill="1" applyBorder="1" applyAlignment="1">
      <alignment horizontal="center" vertical="center"/>
    </xf>
    <xf numFmtId="0" fontId="18" fillId="0" borderId="2" xfId="0" applyFont="1" applyFill="1" applyBorder="1" applyAlignment="1">
      <alignment vertical="center" wrapText="1"/>
    </xf>
    <xf numFmtId="49" fontId="18" fillId="0" borderId="13" xfId="0" applyNumberFormat="1" applyFont="1" applyFill="1" applyBorder="1" applyAlignment="1">
      <alignment horizontal="center" vertical="center"/>
    </xf>
    <xf numFmtId="0" fontId="18" fillId="0" borderId="2" xfId="0" applyFont="1" applyFill="1" applyBorder="1" applyAlignment="1">
      <alignment horizontal="left" vertical="center" wrapText="1" indent="1"/>
    </xf>
    <xf numFmtId="0" fontId="18" fillId="0" borderId="2" xfId="0" applyFont="1" applyFill="1" applyBorder="1" applyAlignment="1">
      <alignment horizontal="left" vertical="center" wrapText="1"/>
    </xf>
    <xf numFmtId="49" fontId="18" fillId="0" borderId="2" xfId="0" applyNumberFormat="1" applyFont="1" applyFill="1" applyBorder="1" applyAlignment="1">
      <alignment horizontal="center" vertical="center"/>
    </xf>
    <xf numFmtId="0" fontId="21" fillId="0" borderId="0" xfId="0" applyFont="1" applyFill="1" applyAlignment="1">
      <alignment horizontal="center" vertical="center" wrapText="1"/>
    </xf>
    <xf numFmtId="4" fontId="21" fillId="0" borderId="0" xfId="0" applyNumberFormat="1" applyFont="1" applyFill="1" applyAlignment="1">
      <alignment horizontal="center" vertical="center" wrapText="1"/>
    </xf>
    <xf numFmtId="0" fontId="18" fillId="0" borderId="2" xfId="0" applyNumberFormat="1" applyFont="1" applyFill="1" applyBorder="1" applyAlignment="1">
      <alignment horizontal="left" vertical="center" wrapText="1" indent="1"/>
    </xf>
    <xf numFmtId="0" fontId="24" fillId="0" borderId="2" xfId="0" applyFont="1" applyFill="1" applyBorder="1" applyAlignment="1">
      <alignment horizontal="left" vertical="center" wrapText="1" indent="2"/>
    </xf>
    <xf numFmtId="0" fontId="18" fillId="0" borderId="2" xfId="0" applyFont="1" applyFill="1" applyBorder="1" applyAlignment="1">
      <alignment horizontal="left" vertical="center" wrapText="1" indent="2"/>
    </xf>
    <xf numFmtId="0" fontId="18" fillId="0" borderId="12" xfId="0" applyFont="1" applyFill="1" applyBorder="1" applyAlignment="1">
      <alignment horizontal="left" vertical="center" wrapText="1" indent="2"/>
    </xf>
    <xf numFmtId="49" fontId="23" fillId="4" borderId="13" xfId="0" applyNumberFormat="1" applyFont="1" applyFill="1" applyBorder="1" applyAlignment="1">
      <alignment horizontal="center" vertical="center"/>
    </xf>
    <xf numFmtId="4" fontId="18" fillId="4" borderId="21" xfId="0" applyNumberFormat="1" applyFont="1" applyFill="1" applyBorder="1" applyAlignment="1">
      <alignment horizontal="right" vertical="center"/>
    </xf>
    <xf numFmtId="4" fontId="18" fillId="4" borderId="22" xfId="0" applyNumberFormat="1" applyFont="1" applyFill="1" applyBorder="1" applyAlignment="1">
      <alignment horizontal="right" vertical="center"/>
    </xf>
    <xf numFmtId="4" fontId="18" fillId="0" borderId="9" xfId="0" applyNumberFormat="1" applyFont="1" applyFill="1" applyBorder="1" applyAlignment="1">
      <alignment horizontal="right" vertical="center"/>
    </xf>
    <xf numFmtId="4" fontId="18" fillId="0" borderId="21" xfId="0" applyNumberFormat="1" applyFont="1" applyFill="1" applyBorder="1" applyAlignment="1">
      <alignment horizontal="right" vertical="center"/>
    </xf>
    <xf numFmtId="4" fontId="18" fillId="0" borderId="22" xfId="0" applyNumberFormat="1" applyFont="1" applyFill="1" applyBorder="1" applyAlignment="1">
      <alignment horizontal="right" vertical="center"/>
    </xf>
    <xf numFmtId="4" fontId="18" fillId="0" borderId="29" xfId="0" applyNumberFormat="1" applyFont="1" applyFill="1" applyBorder="1" applyAlignment="1">
      <alignment horizontal="right" vertical="center"/>
    </xf>
    <xf numFmtId="164" fontId="25" fillId="0" borderId="13" xfId="0" applyNumberFormat="1" applyFont="1" applyFill="1" applyBorder="1" applyAlignment="1">
      <alignment horizontal="center" vertical="center" wrapText="1"/>
    </xf>
    <xf numFmtId="49" fontId="18" fillId="0" borderId="13" xfId="0" applyNumberFormat="1" applyFont="1" applyFill="1" applyBorder="1" applyAlignment="1">
      <alignment horizontal="center" vertical="center" wrapText="1"/>
    </xf>
    <xf numFmtId="164" fontId="18" fillId="0" borderId="13" xfId="0" applyNumberFormat="1" applyFont="1" applyFill="1" applyBorder="1" applyAlignment="1">
      <alignment horizontal="center" vertical="center" wrapText="1"/>
    </xf>
    <xf numFmtId="164" fontId="18" fillId="0" borderId="11" xfId="0" applyNumberFormat="1" applyFont="1" applyFill="1" applyBorder="1" applyAlignment="1">
      <alignment horizontal="center" vertical="center" wrapText="1"/>
    </xf>
    <xf numFmtId="164" fontId="24" fillId="0" borderId="13" xfId="0" applyNumberFormat="1"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11" xfId="0" applyFont="1" applyFill="1" applyBorder="1" applyAlignment="1">
      <alignment horizontal="center" vertical="center" wrapText="1"/>
    </xf>
    <xf numFmtId="164" fontId="18" fillId="0" borderId="12" xfId="0" applyNumberFormat="1" applyFont="1" applyFill="1" applyBorder="1" applyAlignment="1">
      <alignment horizontal="center" vertical="center" wrapText="1"/>
    </xf>
    <xf numFmtId="4" fontId="26" fillId="4" borderId="21" xfId="0" applyNumberFormat="1" applyFont="1" applyFill="1" applyBorder="1" applyAlignment="1">
      <alignment horizontal="right" vertical="center"/>
    </xf>
    <xf numFmtId="4" fontId="26" fillId="4" borderId="22" xfId="0" applyNumberFormat="1" applyFont="1" applyFill="1" applyBorder="1" applyAlignment="1">
      <alignment horizontal="right" vertical="center"/>
    </xf>
    <xf numFmtId="4" fontId="27" fillId="4" borderId="24" xfId="0" applyNumberFormat="1" applyFont="1" applyFill="1" applyBorder="1" applyAlignment="1">
      <alignment horizontal="right" vertical="center"/>
    </xf>
    <xf numFmtId="4" fontId="27" fillId="4" borderId="25" xfId="0" applyNumberFormat="1" applyFont="1" applyFill="1" applyBorder="1" applyAlignment="1">
      <alignment horizontal="right" vertical="center"/>
    </xf>
    <xf numFmtId="4" fontId="29" fillId="0" borderId="9" xfId="0" applyNumberFormat="1" applyFont="1" applyFill="1" applyBorder="1" applyAlignment="1">
      <alignment horizontal="right" vertical="center"/>
    </xf>
    <xf numFmtId="4" fontId="18" fillId="4" borderId="21" xfId="3" applyNumberFormat="1" applyFont="1" applyFill="1" applyBorder="1" applyAlignment="1">
      <alignment horizontal="right" vertical="center"/>
    </xf>
    <xf numFmtId="4" fontId="18" fillId="4" borderId="22" xfId="3" applyNumberFormat="1" applyFont="1" applyFill="1" applyBorder="1" applyAlignment="1">
      <alignment horizontal="right" vertical="center"/>
    </xf>
    <xf numFmtId="4" fontId="26" fillId="0" borderId="9" xfId="0" applyNumberFormat="1" applyFont="1" applyFill="1" applyBorder="1" applyAlignment="1">
      <alignment horizontal="right" vertical="center"/>
    </xf>
    <xf numFmtId="4" fontId="27" fillId="0" borderId="23" xfId="0" applyNumberFormat="1" applyFont="1" applyFill="1" applyBorder="1" applyAlignment="1">
      <alignment horizontal="right" vertical="center"/>
    </xf>
    <xf numFmtId="0" fontId="30" fillId="0" borderId="0" xfId="0" applyFont="1" applyFill="1"/>
    <xf numFmtId="0" fontId="31" fillId="0" borderId="0" xfId="0" applyFont="1" applyFill="1" applyAlignment="1">
      <alignment vertical="center" wrapText="1"/>
    </xf>
    <xf numFmtId="0" fontId="23" fillId="0" borderId="30" xfId="0" applyFont="1" applyFill="1" applyBorder="1" applyAlignment="1">
      <alignment vertical="center" wrapText="1"/>
    </xf>
    <xf numFmtId="164" fontId="23" fillId="0" borderId="30" xfId="0" applyNumberFormat="1" applyFont="1" applyFill="1" applyBorder="1" applyAlignment="1">
      <alignment horizontal="center" vertical="center" wrapText="1"/>
    </xf>
    <xf numFmtId="4" fontId="25" fillId="0" borderId="30" xfId="0" applyNumberFormat="1" applyFont="1" applyFill="1" applyBorder="1" applyAlignment="1">
      <alignment horizontal="right" vertical="center"/>
    </xf>
    <xf numFmtId="0" fontId="28" fillId="0" borderId="0" xfId="0" applyFont="1" applyBorder="1" applyAlignment="1">
      <alignment horizontal="center"/>
    </xf>
    <xf numFmtId="4" fontId="18" fillId="0" borderId="0" xfId="0" applyNumberFormat="1" applyFont="1" applyBorder="1" applyAlignment="1">
      <alignment horizontal="right" vertical="center"/>
    </xf>
    <xf numFmtId="0" fontId="30" fillId="0" borderId="0" xfId="0" applyFont="1" applyFill="1" applyAlignment="1">
      <alignment horizontal="left" vertical="center" wrapText="1" indent="3"/>
    </xf>
    <xf numFmtId="0" fontId="30" fillId="0" borderId="0" xfId="0" applyFont="1" applyFill="1" applyAlignment="1">
      <alignment horizontal="center" vertical="center" wrapText="1"/>
    </xf>
    <xf numFmtId="4" fontId="26" fillId="0" borderId="0" xfId="0" applyNumberFormat="1" applyFont="1" applyFill="1" applyAlignment="1"/>
    <xf numFmtId="0" fontId="18" fillId="0" borderId="3"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2" fillId="0" borderId="17" xfId="0" applyFont="1" applyFill="1" applyBorder="1" applyAlignment="1">
      <alignment horizontal="center" vertical="center" wrapText="1"/>
    </xf>
    <xf numFmtId="4" fontId="23" fillId="0" borderId="9" xfId="0" applyNumberFormat="1" applyFont="1" applyFill="1" applyBorder="1" applyAlignment="1">
      <alignment horizontal="right" vertical="center"/>
    </xf>
    <xf numFmtId="4" fontId="23" fillId="4" borderId="21" xfId="0" applyNumberFormat="1" applyFont="1" applyFill="1" applyBorder="1" applyAlignment="1">
      <alignment horizontal="right" vertical="center"/>
    </xf>
    <xf numFmtId="4" fontId="23" fillId="4" borderId="22" xfId="0" applyNumberFormat="1" applyFont="1" applyFill="1" applyBorder="1" applyAlignment="1">
      <alignment horizontal="right" vertical="center"/>
    </xf>
    <xf numFmtId="43" fontId="32" fillId="0" borderId="0" xfId="0" applyNumberFormat="1" applyFont="1" applyFill="1" applyBorder="1" applyAlignment="1"/>
    <xf numFmtId="4" fontId="33" fillId="4" borderId="21" xfId="3" applyNumberFormat="1" applyFont="1" applyFill="1" applyBorder="1" applyAlignment="1">
      <alignment horizontal="right" vertical="center"/>
    </xf>
    <xf numFmtId="4" fontId="33" fillId="4" borderId="22" xfId="3" applyNumberFormat="1" applyFont="1" applyFill="1" applyBorder="1" applyAlignment="1">
      <alignment horizontal="right" vertical="center"/>
    </xf>
    <xf numFmtId="3" fontId="33" fillId="0" borderId="9" xfId="0" applyNumberFormat="1" applyFont="1" applyFill="1" applyBorder="1" applyAlignment="1">
      <alignment horizontal="right" vertical="center"/>
    </xf>
    <xf numFmtId="10" fontId="33" fillId="4" borderId="21" xfId="3" applyNumberFormat="1" applyFont="1" applyFill="1" applyBorder="1" applyAlignment="1">
      <alignment horizontal="right" vertical="center"/>
    </xf>
    <xf numFmtId="10" fontId="33" fillId="4" borderId="22" xfId="3" applyNumberFormat="1" applyFont="1" applyFill="1" applyBorder="1" applyAlignment="1">
      <alignment horizontal="right" vertical="center"/>
    </xf>
    <xf numFmtId="4" fontId="34" fillId="4" borderId="21" xfId="0" applyNumberFormat="1" applyFont="1" applyFill="1" applyBorder="1" applyAlignment="1">
      <alignment horizontal="right" vertical="center"/>
    </xf>
    <xf numFmtId="4" fontId="34" fillId="4" borderId="22" xfId="0" applyNumberFormat="1" applyFont="1" applyFill="1" applyBorder="1" applyAlignment="1">
      <alignment horizontal="right" vertical="center"/>
    </xf>
    <xf numFmtId="4" fontId="35" fillId="0" borderId="0" xfId="0" applyNumberFormat="1" applyFont="1" applyFill="1"/>
    <xf numFmtId="4" fontId="34" fillId="4" borderId="9" xfId="0" applyNumberFormat="1" applyFont="1" applyFill="1" applyBorder="1" applyAlignment="1">
      <alignment horizontal="right" vertical="center"/>
    </xf>
    <xf numFmtId="4" fontId="18" fillId="0" borderId="0" xfId="0" applyNumberFormat="1" applyFont="1" applyFill="1"/>
    <xf numFmtId="4" fontId="19" fillId="0" borderId="0" xfId="0" applyNumberFormat="1" applyFont="1" applyFill="1"/>
    <xf numFmtId="0" fontId="20" fillId="0" borderId="0" xfId="0" applyFont="1" applyFill="1" applyAlignment="1"/>
    <xf numFmtId="4" fontId="18" fillId="0" borderId="0" xfId="0" applyNumberFormat="1" applyFont="1" applyFill="1" applyBorder="1" applyAlignment="1">
      <alignment horizontal="right" vertical="center"/>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4" fontId="23" fillId="4" borderId="0" xfId="0" applyNumberFormat="1" applyFont="1" applyFill="1" applyBorder="1" applyAlignment="1">
      <alignment horizontal="right" vertical="center"/>
    </xf>
    <xf numFmtId="4" fontId="18" fillId="4" borderId="0" xfId="0" applyNumberFormat="1" applyFont="1" applyFill="1" applyBorder="1" applyAlignment="1">
      <alignment horizontal="right" vertical="center"/>
    </xf>
    <xf numFmtId="4" fontId="18" fillId="4" borderId="0" xfId="3" applyNumberFormat="1" applyFont="1" applyFill="1" applyBorder="1" applyAlignment="1">
      <alignment horizontal="right" vertical="center"/>
    </xf>
    <xf numFmtId="4" fontId="34" fillId="4" borderId="0" xfId="0" applyNumberFormat="1" applyFont="1" applyFill="1" applyBorder="1" applyAlignment="1">
      <alignment horizontal="right" vertical="center"/>
    </xf>
    <xf numFmtId="4" fontId="26" fillId="4" borderId="0" xfId="0" applyNumberFormat="1" applyFont="1" applyFill="1" applyBorder="1" applyAlignment="1">
      <alignment horizontal="right" vertical="center"/>
    </xf>
    <xf numFmtId="4" fontId="27" fillId="4" borderId="0" xfId="0" applyNumberFormat="1" applyFont="1" applyFill="1" applyBorder="1" applyAlignment="1">
      <alignment horizontal="right" vertical="center"/>
    </xf>
    <xf numFmtId="4" fontId="25" fillId="0" borderId="0" xfId="0" applyNumberFormat="1" applyFont="1" applyFill="1" applyBorder="1" applyAlignment="1">
      <alignment horizontal="right" vertical="center"/>
    </xf>
    <xf numFmtId="49" fontId="23" fillId="4" borderId="30" xfId="0" applyNumberFormat="1" applyFont="1" applyFill="1" applyBorder="1" applyAlignment="1">
      <alignment horizontal="center" vertical="center"/>
    </xf>
    <xf numFmtId="4" fontId="23" fillId="0" borderId="30" xfId="0" applyNumberFormat="1" applyFont="1" applyFill="1" applyBorder="1" applyAlignment="1">
      <alignment horizontal="right" vertical="center"/>
    </xf>
    <xf numFmtId="4" fontId="23" fillId="4" borderId="30" xfId="0" applyNumberFormat="1" applyFont="1" applyFill="1" applyBorder="1" applyAlignment="1">
      <alignment horizontal="right" vertical="center"/>
    </xf>
    <xf numFmtId="0" fontId="18" fillId="0" borderId="30" xfId="0" applyFont="1" applyFill="1" applyBorder="1" applyAlignment="1">
      <alignment vertical="center" wrapText="1"/>
    </xf>
    <xf numFmtId="49" fontId="18" fillId="0" borderId="30" xfId="0" applyNumberFormat="1" applyFont="1" applyFill="1" applyBorder="1" applyAlignment="1">
      <alignment horizontal="center" vertical="center"/>
    </xf>
    <xf numFmtId="4" fontId="18" fillId="0" borderId="30" xfId="0" applyNumberFormat="1" applyFont="1" applyFill="1" applyBorder="1" applyAlignment="1">
      <alignment horizontal="right" vertical="center"/>
    </xf>
    <xf numFmtId="4" fontId="18" fillId="4" borderId="30" xfId="0" applyNumberFormat="1" applyFont="1" applyFill="1" applyBorder="1" applyAlignment="1">
      <alignment horizontal="right" vertical="center"/>
    </xf>
    <xf numFmtId="0" fontId="18" fillId="0" borderId="30" xfId="0" applyFont="1" applyFill="1" applyBorder="1" applyAlignment="1">
      <alignment horizontal="left" vertical="center" wrapText="1" indent="1"/>
    </xf>
    <xf numFmtId="0" fontId="18" fillId="0" borderId="30" xfId="0" applyFont="1" applyFill="1" applyBorder="1" applyAlignment="1">
      <alignment horizontal="left" vertical="center" wrapText="1"/>
    </xf>
    <xf numFmtId="4" fontId="18" fillId="4" borderId="30" xfId="3" applyNumberFormat="1" applyFont="1" applyFill="1" applyBorder="1" applyAlignment="1">
      <alignment horizontal="right" vertical="center"/>
    </xf>
    <xf numFmtId="0" fontId="36" fillId="0" borderId="30" xfId="0" applyFont="1" applyBorder="1" applyAlignment="1">
      <alignment horizontal="center"/>
    </xf>
    <xf numFmtId="0" fontId="18" fillId="0" borderId="30" xfId="0" applyNumberFormat="1" applyFont="1" applyFill="1" applyBorder="1" applyAlignment="1">
      <alignment horizontal="left" vertical="center" wrapText="1" indent="1"/>
    </xf>
    <xf numFmtId="4" fontId="18" fillId="0" borderId="30" xfId="0" applyNumberFormat="1" applyFont="1" applyBorder="1" applyAlignment="1">
      <alignment horizontal="right" vertical="center"/>
    </xf>
    <xf numFmtId="164" fontId="25" fillId="0" borderId="30" xfId="0" applyNumberFormat="1" applyFont="1" applyFill="1" applyBorder="1" applyAlignment="1">
      <alignment horizontal="center" vertical="center" wrapText="1"/>
    </xf>
    <xf numFmtId="4" fontId="34" fillId="4" borderId="30" xfId="0" applyNumberFormat="1" applyFont="1" applyFill="1" applyBorder="1" applyAlignment="1">
      <alignment horizontal="right" vertical="center"/>
    </xf>
    <xf numFmtId="164" fontId="18" fillId="0" borderId="30" xfId="0" applyNumberFormat="1" applyFont="1" applyFill="1" applyBorder="1" applyAlignment="1">
      <alignment horizontal="center" vertical="center" wrapText="1"/>
    </xf>
    <xf numFmtId="4" fontId="26" fillId="0" borderId="30" xfId="0" applyNumberFormat="1" applyFont="1" applyFill="1" applyBorder="1" applyAlignment="1">
      <alignment horizontal="right" vertical="center"/>
    </xf>
    <xf numFmtId="0" fontId="18" fillId="0" borderId="30" xfId="0" applyFont="1" applyFill="1" applyBorder="1" applyAlignment="1">
      <alignment horizontal="left" vertical="center" wrapText="1" indent="2"/>
    </xf>
    <xf numFmtId="0" fontId="18" fillId="0" borderId="30" xfId="0" applyFont="1" applyFill="1" applyBorder="1" applyAlignment="1">
      <alignment horizontal="center" vertical="center" wrapText="1"/>
    </xf>
    <xf numFmtId="4" fontId="27" fillId="0" borderId="30" xfId="0" applyNumberFormat="1" applyFont="1" applyFill="1" applyBorder="1" applyAlignment="1">
      <alignment horizontal="right" vertical="center"/>
    </xf>
    <xf numFmtId="4" fontId="27" fillId="4" borderId="30" xfId="0" applyNumberFormat="1" applyFont="1" applyFill="1" applyBorder="1" applyAlignment="1">
      <alignment horizontal="right" vertical="center"/>
    </xf>
    <xf numFmtId="0" fontId="27" fillId="0" borderId="31" xfId="0" applyFont="1" applyFill="1" applyBorder="1" applyAlignment="1">
      <alignment horizontal="center" vertical="center" wrapText="1"/>
    </xf>
    <xf numFmtId="0" fontId="23" fillId="0" borderId="30" xfId="0" applyFont="1" applyFill="1" applyBorder="1" applyAlignment="1">
      <alignment horizontal="left" vertical="center" wrapText="1" indent="1"/>
    </xf>
    <xf numFmtId="0" fontId="37" fillId="0" borderId="0" xfId="0" applyFont="1" applyFill="1" applyAlignment="1">
      <alignment vertical="center" wrapText="1"/>
    </xf>
    <xf numFmtId="0" fontId="23" fillId="0" borderId="0" xfId="0" applyFont="1" applyFill="1"/>
    <xf numFmtId="4" fontId="23" fillId="0" borderId="0" xfId="0" applyNumberFormat="1" applyFont="1" applyFill="1"/>
    <xf numFmtId="0" fontId="23" fillId="0" borderId="30" xfId="0" applyFont="1" applyFill="1" applyBorder="1" applyAlignment="1">
      <alignment horizontal="left" vertical="center" wrapText="1"/>
    </xf>
    <xf numFmtId="4" fontId="21" fillId="0" borderId="0" xfId="0" applyNumberFormat="1" applyFont="1" applyFill="1" applyAlignment="1">
      <alignment vertical="center" wrapText="1"/>
    </xf>
    <xf numFmtId="4" fontId="25" fillId="4" borderId="30" xfId="0" applyNumberFormat="1" applyFont="1" applyFill="1" applyBorder="1" applyAlignment="1">
      <alignment horizontal="right" vertical="center"/>
    </xf>
    <xf numFmtId="4" fontId="35" fillId="4" borderId="0" xfId="0" applyNumberFormat="1" applyFont="1" applyFill="1"/>
    <xf numFmtId="0" fontId="35" fillId="4" borderId="0" xfId="0" applyFont="1" applyFill="1"/>
    <xf numFmtId="0" fontId="35" fillId="4" borderId="0" xfId="0" applyFont="1" applyFill="1" applyAlignment="1">
      <alignment horizontal="center" vertical="center"/>
    </xf>
    <xf numFmtId="0" fontId="31" fillId="4" borderId="0" xfId="0" applyFont="1" applyFill="1" applyAlignment="1">
      <alignment vertical="center" wrapText="1"/>
    </xf>
    <xf numFmtId="0" fontId="18" fillId="5" borderId="2" xfId="0" applyFont="1" applyFill="1" applyBorder="1" applyAlignment="1">
      <alignment horizontal="left" vertical="center" wrapText="1" indent="1"/>
    </xf>
    <xf numFmtId="164" fontId="18" fillId="5" borderId="2" xfId="0" applyNumberFormat="1" applyFont="1" applyFill="1" applyBorder="1" applyAlignment="1">
      <alignment horizontal="center" vertical="center" wrapText="1"/>
    </xf>
    <xf numFmtId="0" fontId="18" fillId="0" borderId="30" xfId="0" applyFont="1" applyFill="1" applyBorder="1" applyAlignment="1">
      <alignment horizontal="center" vertical="center" wrapText="1"/>
    </xf>
    <xf numFmtId="0" fontId="18" fillId="4" borderId="0" xfId="0" applyFont="1" applyFill="1"/>
    <xf numFmtId="0" fontId="35" fillId="0" borderId="0" xfId="0" applyFont="1" applyFill="1" applyAlignment="1">
      <alignment horizontal="center" vertical="center"/>
    </xf>
    <xf numFmtId="0" fontId="35" fillId="0" borderId="0" xfId="0" applyFont="1" applyFill="1"/>
    <xf numFmtId="0" fontId="18" fillId="0" borderId="30" xfId="0" applyFont="1" applyFill="1" applyBorder="1" applyAlignment="1">
      <alignment horizontal="center" vertical="center" wrapText="1"/>
    </xf>
    <xf numFmtId="0" fontId="21" fillId="4" borderId="0" xfId="0" applyFont="1" applyFill="1" applyAlignment="1">
      <alignment vertical="center" wrapText="1"/>
    </xf>
    <xf numFmtId="0" fontId="18" fillId="4" borderId="2" xfId="0" applyFont="1" applyFill="1" applyBorder="1" applyAlignment="1">
      <alignment horizontal="left" vertical="center" wrapText="1" indent="2"/>
    </xf>
    <xf numFmtId="164" fontId="18" fillId="4" borderId="13" xfId="0" applyNumberFormat="1" applyFont="1" applyFill="1" applyBorder="1" applyAlignment="1">
      <alignment horizontal="center" vertical="center" wrapText="1"/>
    </xf>
    <xf numFmtId="0" fontId="18" fillId="0" borderId="30" xfId="0" applyFont="1" applyFill="1" applyBorder="1" applyAlignment="1">
      <alignment horizontal="center" vertical="center" wrapText="1"/>
    </xf>
    <xf numFmtId="4" fontId="34" fillId="0" borderId="30" xfId="0" applyNumberFormat="1" applyFont="1" applyFill="1" applyBorder="1" applyAlignment="1">
      <alignment horizontal="right" vertical="center"/>
    </xf>
    <xf numFmtId="0" fontId="26" fillId="0" borderId="4" xfId="0" applyFont="1" applyFill="1" applyBorder="1" applyAlignment="1">
      <alignment horizontal="center" vertical="center" wrapText="1"/>
    </xf>
    <xf numFmtId="49" fontId="34" fillId="4" borderId="30" xfId="0" applyNumberFormat="1" applyFont="1" applyFill="1" applyBorder="1" applyAlignment="1">
      <alignment horizontal="center" vertical="center"/>
    </xf>
    <xf numFmtId="49" fontId="26" fillId="0" borderId="30" xfId="0" applyNumberFormat="1" applyFont="1" applyFill="1" applyBorder="1" applyAlignment="1">
      <alignment horizontal="center" vertical="center"/>
    </xf>
    <xf numFmtId="0" fontId="38" fillId="0" borderId="30" xfId="0" applyFont="1" applyBorder="1" applyAlignment="1">
      <alignment horizontal="center"/>
    </xf>
    <xf numFmtId="164" fontId="34" fillId="0" borderId="30" xfId="0" applyNumberFormat="1" applyFont="1" applyFill="1" applyBorder="1" applyAlignment="1">
      <alignment horizontal="center" vertical="center" wrapText="1"/>
    </xf>
    <xf numFmtId="164" fontId="26" fillId="0" borderId="30" xfId="0" applyNumberFormat="1" applyFont="1" applyFill="1" applyBorder="1" applyAlignment="1">
      <alignment horizontal="center" vertical="center" wrapText="1"/>
    </xf>
    <xf numFmtId="0" fontId="26" fillId="0" borderId="30" xfId="0" applyFont="1" applyFill="1" applyBorder="1" applyAlignment="1">
      <alignment horizontal="center" vertical="center" wrapText="1"/>
    </xf>
    <xf numFmtId="164" fontId="26" fillId="4" borderId="30" xfId="0" applyNumberFormat="1" applyFont="1" applyFill="1" applyBorder="1" applyAlignment="1">
      <alignment horizontal="center" vertical="center" wrapText="1"/>
    </xf>
    <xf numFmtId="0" fontId="30" fillId="0" borderId="0" xfId="0" applyFont="1" applyFill="1" applyAlignment="1">
      <alignment horizontal="center" vertical="center"/>
    </xf>
    <xf numFmtId="0" fontId="30" fillId="4" borderId="0" xfId="0" applyFont="1" applyFill="1" applyAlignment="1">
      <alignment horizontal="center" vertical="center"/>
    </xf>
    <xf numFmtId="0" fontId="26" fillId="0" borderId="0" xfId="0" applyFont="1" applyFill="1" applyAlignment="1">
      <alignment horizontal="center" vertical="center"/>
    </xf>
    <xf numFmtId="4" fontId="26" fillId="4" borderId="0" xfId="0" applyNumberFormat="1" applyFont="1" applyFill="1" applyAlignment="1"/>
    <xf numFmtId="0" fontId="27" fillId="4" borderId="31" xfId="0" applyFont="1" applyFill="1" applyBorder="1" applyAlignment="1">
      <alignment horizontal="center" vertical="center" wrapText="1"/>
    </xf>
    <xf numFmtId="0" fontId="22" fillId="4" borderId="3" xfId="0" applyFont="1" applyFill="1" applyBorder="1" applyAlignment="1">
      <alignment horizontal="center" vertical="center" wrapText="1"/>
    </xf>
    <xf numFmtId="4" fontId="26" fillId="4" borderId="30" xfId="0" applyNumberFormat="1" applyFont="1" applyFill="1" applyBorder="1" applyAlignment="1">
      <alignment horizontal="right" vertical="center"/>
    </xf>
    <xf numFmtId="4" fontId="25" fillId="4" borderId="30" xfId="0" applyNumberFormat="1" applyFont="1" applyFill="1" applyBorder="1" applyAlignment="1">
      <alignment horizontal="center" vertical="center"/>
    </xf>
    <xf numFmtId="4" fontId="25" fillId="4" borderId="7" xfId="0" applyNumberFormat="1" applyFont="1" applyFill="1" applyBorder="1" applyAlignment="1">
      <alignment horizontal="center" vertical="center"/>
    </xf>
    <xf numFmtId="0" fontId="18" fillId="0" borderId="30" xfId="0" applyFont="1" applyFill="1" applyBorder="1" applyAlignment="1">
      <alignment horizontal="center" vertical="center" wrapText="1"/>
    </xf>
    <xf numFmtId="0" fontId="18" fillId="0" borderId="30"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0" fillId="4" borderId="30" xfId="0" applyFill="1" applyBorder="1" applyAlignment="1">
      <alignment horizontal="center" vertical="center" wrapText="1"/>
    </xf>
    <xf numFmtId="0" fontId="22" fillId="4" borderId="16" xfId="0" applyFont="1" applyFill="1" applyBorder="1" applyAlignment="1">
      <alignment horizontal="center" vertical="center" wrapText="1"/>
    </xf>
    <xf numFmtId="0" fontId="22" fillId="4" borderId="17" xfId="0" applyFont="1" applyFill="1" applyBorder="1" applyAlignment="1">
      <alignment horizontal="center" vertical="center" wrapText="1"/>
    </xf>
    <xf numFmtId="4" fontId="18" fillId="4" borderId="0" xfId="0" applyNumberFormat="1" applyFont="1" applyFill="1"/>
    <xf numFmtId="0" fontId="18" fillId="0" borderId="0" xfId="0" applyFont="1" applyFill="1" applyAlignment="1">
      <alignment horizontal="left" vertical="center" wrapText="1"/>
    </xf>
    <xf numFmtId="0" fontId="0" fillId="0" borderId="0" xfId="0" applyAlignment="1">
      <alignment horizontal="left"/>
    </xf>
    <xf numFmtId="0" fontId="18" fillId="0" borderId="30" xfId="0" applyFont="1" applyFill="1" applyBorder="1" applyAlignment="1">
      <alignment horizontal="center" vertical="center" wrapText="1"/>
    </xf>
    <xf numFmtId="0" fontId="18" fillId="0" borderId="30" xfId="0" applyFont="1" applyFill="1" applyBorder="1" applyAlignment="1">
      <alignment horizontal="center" vertical="center" wrapText="1"/>
    </xf>
    <xf numFmtId="0" fontId="18" fillId="4" borderId="0" xfId="0" applyFont="1" applyFill="1" applyAlignment="1">
      <alignment horizontal="left" vertical="center" wrapText="1"/>
    </xf>
    <xf numFmtId="0" fontId="18" fillId="0" borderId="30" xfId="0" applyFont="1" applyFill="1" applyBorder="1" applyAlignment="1">
      <alignment horizontal="center" vertical="center" wrapText="1"/>
    </xf>
    <xf numFmtId="49" fontId="27" fillId="4" borderId="31" xfId="0" applyNumberFormat="1" applyFont="1" applyFill="1" applyBorder="1" applyAlignment="1">
      <alignment horizontal="center" vertical="center" wrapText="1"/>
    </xf>
    <xf numFmtId="4" fontId="27" fillId="4" borderId="30" xfId="0" applyNumberFormat="1" applyFont="1" applyFill="1" applyBorder="1" applyAlignment="1">
      <alignment horizontal="center" vertical="center"/>
    </xf>
    <xf numFmtId="0" fontId="20" fillId="4" borderId="0" xfId="0" applyFont="1" applyFill="1" applyAlignment="1"/>
    <xf numFmtId="0" fontId="0" fillId="4" borderId="0" xfId="0" applyFill="1" applyAlignment="1">
      <alignment horizontal="left"/>
    </xf>
    <xf numFmtId="0" fontId="0" fillId="4" borderId="0" xfId="0" applyFill="1" applyAlignment="1"/>
    <xf numFmtId="0" fontId="0" fillId="4" borderId="0" xfId="0" applyFont="1" applyFill="1" applyAlignment="1"/>
    <xf numFmtId="0" fontId="30" fillId="4" borderId="0" xfId="0" applyFont="1" applyFill="1" applyAlignment="1">
      <alignment horizontal="left" vertical="top" wrapText="1"/>
    </xf>
    <xf numFmtId="0" fontId="22" fillId="4" borderId="3" xfId="0" applyFont="1" applyFill="1" applyBorder="1" applyAlignment="1">
      <alignment horizontal="center" vertical="top"/>
    </xf>
    <xf numFmtId="0" fontId="23" fillId="4" borderId="30" xfId="0" applyFont="1" applyFill="1" applyBorder="1" applyAlignment="1">
      <alignment vertical="top" wrapText="1"/>
    </xf>
    <xf numFmtId="0" fontId="18" fillId="4" borderId="30" xfId="0" applyFont="1" applyFill="1" applyBorder="1" applyAlignment="1">
      <alignment vertical="top" wrapText="1"/>
    </xf>
    <xf numFmtId="0" fontId="18" fillId="4" borderId="30" xfId="0" applyFont="1" applyFill="1" applyBorder="1" applyAlignment="1">
      <alignment horizontal="left" vertical="top" wrapText="1"/>
    </xf>
    <xf numFmtId="0" fontId="18" fillId="4" borderId="30" xfId="0" applyNumberFormat="1" applyFont="1" applyFill="1" applyBorder="1" applyAlignment="1">
      <alignment horizontal="left" vertical="top" wrapText="1"/>
    </xf>
    <xf numFmtId="0" fontId="23" fillId="4" borderId="30" xfId="0" applyFont="1" applyFill="1" applyBorder="1" applyAlignment="1">
      <alignment horizontal="left" vertical="top" wrapText="1"/>
    </xf>
    <xf numFmtId="0" fontId="35" fillId="4" borderId="0" xfId="0" applyFont="1" applyFill="1" applyAlignment="1">
      <alignment vertical="top"/>
    </xf>
    <xf numFmtId="0" fontId="18" fillId="4" borderId="0" xfId="0" applyFont="1" applyFill="1" applyAlignment="1">
      <alignment vertical="top"/>
    </xf>
    <xf numFmtId="0" fontId="18" fillId="0" borderId="30" xfId="0" applyFont="1" applyFill="1" applyBorder="1" applyAlignment="1">
      <alignment horizontal="center" vertical="center" wrapText="1"/>
    </xf>
    <xf numFmtId="0" fontId="18" fillId="0" borderId="30" xfId="0" applyFont="1" applyFill="1" applyBorder="1" applyAlignment="1">
      <alignment horizontal="center" vertical="center" wrapText="1"/>
    </xf>
    <xf numFmtId="0" fontId="18" fillId="0" borderId="0" xfId="0" applyFont="1" applyFill="1" applyAlignment="1">
      <alignment horizontal="left" vertical="center" wrapText="1"/>
    </xf>
    <xf numFmtId="0" fontId="18" fillId="4" borderId="0" xfId="0" applyFont="1" applyFill="1" applyAlignment="1">
      <alignment horizontal="left" vertical="center" wrapText="1"/>
    </xf>
    <xf numFmtId="4" fontId="18" fillId="4" borderId="0" xfId="0" applyNumberFormat="1" applyFont="1" applyFill="1" applyAlignment="1"/>
    <xf numFmtId="0" fontId="18" fillId="4" borderId="30" xfId="0" applyFont="1" applyFill="1" applyBorder="1" applyAlignment="1">
      <alignment horizontal="left" vertical="center" wrapText="1"/>
    </xf>
    <xf numFmtId="0" fontId="18" fillId="4" borderId="30" xfId="0" applyNumberFormat="1" applyFont="1" applyFill="1" applyBorder="1" applyAlignment="1">
      <alignment horizontal="left" vertical="center" wrapText="1"/>
    </xf>
    <xf numFmtId="0" fontId="6" fillId="0" borderId="0" xfId="0" applyFont="1" applyFill="1" applyAlignment="1">
      <alignment horizontal="center" vertical="center" wrapText="1"/>
    </xf>
    <xf numFmtId="0" fontId="0" fillId="0" borderId="0" xfId="0" applyFill="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20" fillId="0" borderId="0" xfId="0" applyFont="1" applyFill="1" applyAlignment="1">
      <alignment horizontal="center" vertical="center"/>
    </xf>
    <xf numFmtId="0" fontId="20" fillId="0" borderId="0" xfId="0" applyFont="1" applyFill="1" applyAlignment="1">
      <alignment horizontal="center" vertical="center" wrapText="1"/>
    </xf>
    <xf numFmtId="0" fontId="20" fillId="0" borderId="0" xfId="0" applyFont="1" applyFill="1" applyAlignment="1"/>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Alignment="1">
      <alignment horizontal="right" vertical="center" wrapText="1"/>
    </xf>
    <xf numFmtId="0" fontId="18" fillId="4" borderId="6" xfId="0" applyFont="1" applyFill="1" applyBorder="1" applyAlignment="1">
      <alignment horizontal="center" vertical="top" wrapText="1"/>
    </xf>
    <xf numFmtId="0" fontId="18" fillId="4" borderId="7" xfId="0" applyFont="1" applyFill="1" applyBorder="1" applyAlignment="1">
      <alignment horizontal="center" vertical="top"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18" fillId="8" borderId="30" xfId="0" applyFont="1" applyFill="1" applyBorder="1" applyAlignment="1">
      <alignment horizontal="center" vertical="center" wrapText="1"/>
    </xf>
    <xf numFmtId="0" fontId="0" fillId="8" borderId="30" xfId="0" applyFill="1" applyBorder="1" applyAlignment="1">
      <alignment horizontal="center" vertical="center" wrapText="1"/>
    </xf>
    <xf numFmtId="0" fontId="0" fillId="0" borderId="30" xfId="0" applyBorder="1" applyAlignment="1">
      <alignment horizontal="center" vertical="center" wrapText="1"/>
    </xf>
    <xf numFmtId="0" fontId="18" fillId="0" borderId="30" xfId="0" applyFont="1" applyFill="1" applyBorder="1" applyAlignment="1">
      <alignment horizontal="center" vertical="center" wrapText="1"/>
    </xf>
    <xf numFmtId="0" fontId="18" fillId="9" borderId="4" xfId="0" applyFont="1" applyFill="1" applyBorder="1" applyAlignment="1">
      <alignment horizontal="center" vertical="center" wrapText="1"/>
    </xf>
    <xf numFmtId="0" fontId="0" fillId="9" borderId="8" xfId="0" applyFill="1" applyBorder="1" applyAlignment="1">
      <alignment horizontal="center" vertical="center" wrapText="1"/>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18" fillId="8" borderId="4" xfId="0" applyFont="1" applyFill="1" applyBorder="1" applyAlignment="1">
      <alignment horizontal="center" vertical="center" wrapText="1"/>
    </xf>
    <xf numFmtId="0" fontId="0" fillId="8" borderId="8" xfId="0" applyFill="1" applyBorder="1" applyAlignment="1">
      <alignment horizontal="center" vertical="center" wrapText="1"/>
    </xf>
    <xf numFmtId="0" fontId="18" fillId="0" borderId="0" xfId="0" applyFont="1" applyFill="1" applyAlignment="1">
      <alignment horizontal="left" vertical="center" wrapText="1"/>
    </xf>
    <xf numFmtId="0" fontId="18" fillId="7" borderId="4" xfId="0" applyFont="1" applyFill="1" applyBorder="1" applyAlignment="1">
      <alignment horizontal="center" vertical="center" wrapText="1"/>
    </xf>
    <xf numFmtId="0" fontId="18" fillId="7" borderId="8" xfId="0" applyFont="1" applyFill="1" applyBorder="1" applyAlignment="1">
      <alignment horizontal="center" vertical="center" wrapText="1"/>
    </xf>
    <xf numFmtId="0" fontId="18" fillId="7" borderId="5" xfId="0" applyFont="1" applyFill="1" applyBorder="1" applyAlignment="1">
      <alignment horizontal="center" vertical="center" wrapText="1"/>
    </xf>
    <xf numFmtId="0" fontId="18" fillId="8" borderId="8" xfId="0" applyFont="1" applyFill="1" applyBorder="1" applyAlignment="1">
      <alignment horizontal="center" vertical="center" wrapText="1"/>
    </xf>
    <xf numFmtId="0" fontId="18" fillId="8" borderId="5" xfId="0" applyFont="1" applyFill="1" applyBorder="1" applyAlignment="1">
      <alignment horizontal="center" vertical="center" wrapText="1"/>
    </xf>
    <xf numFmtId="0" fontId="23" fillId="0" borderId="0" xfId="0" applyFont="1" applyFill="1" applyAlignment="1">
      <alignment horizontal="center" vertical="center" wrapText="1"/>
    </xf>
    <xf numFmtId="0" fontId="18" fillId="9" borderId="8" xfId="0" applyFont="1" applyFill="1" applyBorder="1" applyAlignment="1">
      <alignment horizontal="center" vertical="center" wrapText="1"/>
    </xf>
    <xf numFmtId="0" fontId="18" fillId="9" borderId="5" xfId="0" applyFont="1" applyFill="1" applyBorder="1" applyAlignment="1">
      <alignment horizontal="center" vertical="center" wrapText="1"/>
    </xf>
    <xf numFmtId="0" fontId="18" fillId="4" borderId="0" xfId="0" applyFont="1" applyFill="1" applyAlignment="1">
      <alignment horizontal="left" vertical="center" wrapText="1"/>
    </xf>
    <xf numFmtId="0" fontId="23" fillId="0" borderId="0" xfId="0" applyFont="1" applyFill="1" applyAlignment="1"/>
    <xf numFmtId="0" fontId="0" fillId="0" borderId="0" xfId="0" applyFont="1" applyAlignment="1"/>
    <xf numFmtId="0" fontId="18" fillId="4" borderId="30" xfId="0" applyFont="1" applyFill="1" applyBorder="1" applyAlignment="1">
      <alignment horizontal="center" vertical="center" wrapText="1"/>
    </xf>
    <xf numFmtId="0" fontId="0" fillId="4" borderId="30" xfId="0" applyFill="1" applyBorder="1" applyAlignment="1">
      <alignment horizontal="center" vertical="center" wrapText="1"/>
    </xf>
    <xf numFmtId="4" fontId="18" fillId="4" borderId="0" xfId="0" applyNumberFormat="1" applyFont="1" applyFill="1" applyAlignment="1"/>
    <xf numFmtId="0" fontId="20" fillId="4" borderId="0" xfId="0" applyFont="1" applyFill="1" applyAlignment="1">
      <alignment horizontal="center" vertical="center"/>
    </xf>
  </cellXfs>
  <cellStyles count="4">
    <cellStyle name="xl25" xfId="2"/>
    <cellStyle name="Обычный" xfId="0" builtinId="0"/>
    <cellStyle name="Обычный 3" xfId="1"/>
    <cellStyle name="Процентный" xfId="3" builtinId="5"/>
  </cellStyles>
  <dxfs count="0"/>
  <tableStyles count="0" defaultTableStyle="TableStyleMedium9" defaultPivotStyle="PivotStyleLight16"/>
  <colors>
    <mruColors>
      <color rgb="FF95F868"/>
      <color rgb="FFE10D3F"/>
      <color rgb="FF31EF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34" activePane="bottomRight" state="frozen"/>
      <selection activeCell="H142" sqref="H142"/>
      <selection pane="topRight" activeCell="H142" sqref="H142"/>
      <selection pane="bottomLeft" activeCell="H142" sqref="H142"/>
      <selection pane="bottomRight" activeCell="H142" sqref="H142"/>
    </sheetView>
  </sheetViews>
  <sheetFormatPr defaultColWidth="9.109375" defaultRowHeight="13.2"/>
  <cols>
    <col min="1" max="1" width="69.6640625" style="2" customWidth="1"/>
    <col min="2" max="2" width="26.33203125" style="2" customWidth="1"/>
    <col min="3" max="3" width="16.44140625" style="2" customWidth="1"/>
    <col min="4" max="5" width="16.33203125" style="2" customWidth="1"/>
    <col min="6" max="8" width="16.33203125" style="20" customWidth="1"/>
    <col min="9" max="11" width="16.33203125" style="2" customWidth="1"/>
    <col min="12" max="12" width="21.6640625" style="2" customWidth="1"/>
    <col min="13" max="16384" width="9.109375" style="2"/>
  </cols>
  <sheetData>
    <row r="1" spans="1:12" ht="13.5" hidden="1" customHeight="1">
      <c r="B1" s="4"/>
      <c r="C1" s="1"/>
      <c r="D1" s="4"/>
      <c r="E1" s="4"/>
      <c r="I1" s="4" t="s">
        <v>287</v>
      </c>
      <c r="J1" s="1"/>
      <c r="K1" s="1"/>
    </row>
    <row r="2" spans="1:12" ht="13.5" hidden="1"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365" t="s">
        <v>336</v>
      </c>
      <c r="B8" s="365"/>
      <c r="C8" s="366"/>
      <c r="D8" s="366"/>
      <c r="E8" s="366"/>
      <c r="F8" s="366"/>
      <c r="G8" s="366"/>
      <c r="H8" s="366"/>
      <c r="I8" s="366"/>
      <c r="J8" s="366"/>
      <c r="K8" s="128"/>
      <c r="L8" s="128"/>
    </row>
    <row r="9" spans="1:12" ht="12" customHeight="1">
      <c r="A9" s="3"/>
      <c r="B9" s="5"/>
      <c r="C9" s="5"/>
      <c r="D9" s="5"/>
      <c r="E9" s="5"/>
      <c r="F9" s="5"/>
      <c r="G9" s="5"/>
      <c r="H9" s="5"/>
      <c r="I9" s="5"/>
      <c r="J9" s="5"/>
      <c r="K9" s="5"/>
      <c r="L9" s="11"/>
    </row>
    <row r="10" spans="1:12" ht="30" customHeight="1">
      <c r="A10" s="367" t="s">
        <v>50</v>
      </c>
      <c r="B10" s="369" t="s">
        <v>51</v>
      </c>
      <c r="C10" s="371" t="s">
        <v>337</v>
      </c>
      <c r="D10" s="372"/>
      <c r="E10" s="373"/>
      <c r="F10" s="371" t="s">
        <v>290</v>
      </c>
      <c r="G10" s="372"/>
      <c r="H10" s="373"/>
      <c r="I10" s="374" t="s">
        <v>338</v>
      </c>
      <c r="J10" s="375"/>
      <c r="K10" s="376"/>
      <c r="L10" s="11"/>
    </row>
    <row r="11" spans="1:12" ht="22.5" customHeight="1">
      <c r="A11" s="368"/>
      <c r="B11" s="370"/>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2" t="s">
        <v>59</v>
      </c>
      <c r="B14" s="51" t="s">
        <v>22</v>
      </c>
      <c r="C14" s="136">
        <f>C16+C20+C23+C26+C31+C36+C40+C47+C52+C56+C59+C62</f>
        <v>63632256.100000001</v>
      </c>
      <c r="D14" s="137">
        <f t="shared" ref="D14:E14" si="0">D16+D20+D23+D26+D31+D36+D40+D47+D52+D56+D59+D62</f>
        <v>69571167.200000003</v>
      </c>
      <c r="E14" s="138">
        <f t="shared" si="0"/>
        <v>74041068.200000003</v>
      </c>
      <c r="F14" s="136">
        <f>F16+F20+F23+F26+F31+F36+F40+F47+F52+F56+F59+F62</f>
        <v>0</v>
      </c>
      <c r="G14" s="137">
        <f t="shared" ref="G14:H14" si="1">G16+G20+G23+G26+G31+G36+G40+G47+G52+G56+G59+G62</f>
        <v>0</v>
      </c>
      <c r="H14" s="138">
        <f t="shared" si="1"/>
        <v>0</v>
      </c>
      <c r="I14" s="136">
        <f>I16+I20+I23+I26+I31+I36+I40+I47+I52+I56+I59+I62</f>
        <v>63632256.100000001</v>
      </c>
      <c r="J14" s="137">
        <f t="shared" ref="J14:K14" si="2">J16+J20+J23+J26+J31+J36+J40+J47+J52+J56+J59+J62</f>
        <v>69571167.200000003</v>
      </c>
      <c r="K14" s="138">
        <f t="shared" si="2"/>
        <v>74041068.200000003</v>
      </c>
      <c r="L14" s="15"/>
    </row>
    <row r="15" spans="1:12" hidden="1">
      <c r="A15" s="32"/>
      <c r="B15" s="51"/>
      <c r="C15" s="78"/>
      <c r="D15" s="79"/>
      <c r="E15" s="80"/>
      <c r="F15" s="78"/>
      <c r="G15" s="79"/>
      <c r="H15" s="80"/>
      <c r="I15" s="78"/>
      <c r="J15" s="79"/>
      <c r="K15" s="80"/>
      <c r="L15" s="16"/>
    </row>
    <row r="16" spans="1:12" ht="16.5" hidden="1" customHeight="1">
      <c r="A16" s="139" t="s">
        <v>18</v>
      </c>
      <c r="B16" s="53" t="s">
        <v>23</v>
      </c>
      <c r="C16" s="78">
        <f t="shared" ref="C16:K16" si="3">C17+C18</f>
        <v>38972774.900000006</v>
      </c>
      <c r="D16" s="79">
        <f t="shared" si="3"/>
        <v>41662215.5</v>
      </c>
      <c r="E16" s="80">
        <f t="shared" si="3"/>
        <v>44058458</v>
      </c>
      <c r="F16" s="78">
        <f t="shared" si="3"/>
        <v>0</v>
      </c>
      <c r="G16" s="79">
        <f t="shared" si="3"/>
        <v>0</v>
      </c>
      <c r="H16" s="80">
        <f t="shared" si="3"/>
        <v>0</v>
      </c>
      <c r="I16" s="78">
        <f t="shared" si="3"/>
        <v>38972774.900000006</v>
      </c>
      <c r="J16" s="79">
        <f t="shared" si="3"/>
        <v>41662215.5</v>
      </c>
      <c r="K16" s="80">
        <f t="shared" si="3"/>
        <v>44058458</v>
      </c>
      <c r="L16" s="16"/>
    </row>
    <row r="17" spans="1:12" ht="18" hidden="1" customHeight="1">
      <c r="A17" s="7" t="s">
        <v>0</v>
      </c>
      <c r="B17" s="53" t="s">
        <v>24</v>
      </c>
      <c r="C17" s="78">
        <v>18600066</v>
      </c>
      <c r="D17" s="79">
        <v>20025878</v>
      </c>
      <c r="E17" s="80">
        <v>20956360</v>
      </c>
      <c r="F17" s="78"/>
      <c r="G17" s="79"/>
      <c r="H17" s="80"/>
      <c r="I17" s="78">
        <f t="shared" ref="I17:K18" si="4">C17+F17</f>
        <v>18600066</v>
      </c>
      <c r="J17" s="79">
        <f t="shared" si="4"/>
        <v>20025878</v>
      </c>
      <c r="K17" s="80">
        <f t="shared" si="4"/>
        <v>20956360</v>
      </c>
      <c r="L17" s="16"/>
    </row>
    <row r="18" spans="1:12" ht="18" hidden="1" customHeight="1">
      <c r="A18" s="7" t="s">
        <v>1</v>
      </c>
      <c r="B18" s="53" t="s">
        <v>25</v>
      </c>
      <c r="C18" s="78">
        <v>20372708.900000002</v>
      </c>
      <c r="D18" s="79">
        <v>21636337.5</v>
      </c>
      <c r="E18" s="80">
        <v>23102098</v>
      </c>
      <c r="F18" s="78"/>
      <c r="G18" s="79"/>
      <c r="H18" s="80"/>
      <c r="I18" s="78">
        <f t="shared" si="4"/>
        <v>20372708.900000002</v>
      </c>
      <c r="J18" s="79">
        <f t="shared" si="4"/>
        <v>21636337.5</v>
      </c>
      <c r="K18" s="80">
        <f t="shared" si="4"/>
        <v>23102098</v>
      </c>
      <c r="L18" s="16"/>
    </row>
    <row r="19" spans="1:12" ht="15" hidden="1" customHeight="1">
      <c r="A19" s="7"/>
      <c r="B19" s="53"/>
      <c r="C19" s="78"/>
      <c r="D19" s="79"/>
      <c r="E19" s="80"/>
      <c r="F19" s="78"/>
      <c r="G19" s="79"/>
      <c r="H19" s="80"/>
      <c r="I19" s="78"/>
      <c r="J19" s="79"/>
      <c r="K19" s="80"/>
      <c r="L19" s="16"/>
    </row>
    <row r="20" spans="1:12" ht="30" hidden="1" customHeight="1">
      <c r="A20" s="140" t="s">
        <v>9</v>
      </c>
      <c r="B20" s="53" t="s">
        <v>26</v>
      </c>
      <c r="C20" s="78">
        <f>C21</f>
        <v>7114668.7999999998</v>
      </c>
      <c r="D20" s="79">
        <f t="shared" ref="D20:K20" si="5">D21</f>
        <v>8847988.5999999996</v>
      </c>
      <c r="E20" s="80">
        <f t="shared" si="5"/>
        <v>10313975.5</v>
      </c>
      <c r="F20" s="78">
        <f>F21</f>
        <v>0</v>
      </c>
      <c r="G20" s="79">
        <f t="shared" si="5"/>
        <v>0</v>
      </c>
      <c r="H20" s="80">
        <f t="shared" si="5"/>
        <v>0</v>
      </c>
      <c r="I20" s="78">
        <f>I21</f>
        <v>7114668.7999999998</v>
      </c>
      <c r="J20" s="79">
        <f t="shared" si="5"/>
        <v>8847988.5999999996</v>
      </c>
      <c r="K20" s="80">
        <f t="shared" si="5"/>
        <v>10313975.5</v>
      </c>
      <c r="L20" s="16"/>
    </row>
    <row r="21" spans="1:12" ht="27.75" hidden="1" customHeight="1">
      <c r="A21" s="7" t="s">
        <v>10</v>
      </c>
      <c r="B21" s="53" t="s">
        <v>27</v>
      </c>
      <c r="C21" s="78">
        <v>7114668.7999999998</v>
      </c>
      <c r="D21" s="79">
        <v>8847988.5999999996</v>
      </c>
      <c r="E21" s="80">
        <v>10313975.5</v>
      </c>
      <c r="F21" s="78"/>
      <c r="G21" s="79"/>
      <c r="H21" s="80"/>
      <c r="I21" s="78">
        <f>C21+F21</f>
        <v>7114668.7999999998</v>
      </c>
      <c r="J21" s="79">
        <f>D21+G21</f>
        <v>8847988.5999999996</v>
      </c>
      <c r="K21" s="80">
        <f>E21+H21</f>
        <v>10313975.5</v>
      </c>
      <c r="L21" s="16"/>
    </row>
    <row r="22" spans="1:12" ht="15" hidden="1" customHeight="1">
      <c r="A22" s="7"/>
      <c r="B22" s="53"/>
      <c r="C22" s="78"/>
      <c r="D22" s="79"/>
      <c r="E22" s="80"/>
      <c r="F22" s="78"/>
      <c r="G22" s="79"/>
      <c r="H22" s="80"/>
      <c r="I22" s="78"/>
      <c r="J22" s="79"/>
      <c r="K22" s="80"/>
      <c r="L22" s="16"/>
    </row>
    <row r="23" spans="1:12" ht="18" hidden="1" customHeight="1">
      <c r="A23" s="140" t="s">
        <v>2</v>
      </c>
      <c r="B23" s="53" t="s">
        <v>28</v>
      </c>
      <c r="C23" s="78">
        <f>C24</f>
        <v>3802103</v>
      </c>
      <c r="D23" s="79">
        <f t="shared" ref="D23:K23" si="6">D24</f>
        <v>4647767</v>
      </c>
      <c r="E23" s="80">
        <f t="shared" si="6"/>
        <v>4833952</v>
      </c>
      <c r="F23" s="78">
        <f>F24</f>
        <v>0</v>
      </c>
      <c r="G23" s="79">
        <f t="shared" si="6"/>
        <v>0</v>
      </c>
      <c r="H23" s="80">
        <f t="shared" si="6"/>
        <v>0</v>
      </c>
      <c r="I23" s="78">
        <f>I24</f>
        <v>3802103</v>
      </c>
      <c r="J23" s="79">
        <f t="shared" si="6"/>
        <v>4647767</v>
      </c>
      <c r="K23" s="80">
        <f t="shared" si="6"/>
        <v>4833952</v>
      </c>
      <c r="L23" s="16"/>
    </row>
    <row r="24" spans="1:12" ht="27.75" hidden="1" customHeight="1">
      <c r="A24" s="7" t="s">
        <v>58</v>
      </c>
      <c r="B24" s="53" t="s">
        <v>29</v>
      </c>
      <c r="C24" s="78">
        <v>3802103</v>
      </c>
      <c r="D24" s="79">
        <v>4647767</v>
      </c>
      <c r="E24" s="80">
        <v>4833952</v>
      </c>
      <c r="F24" s="78"/>
      <c r="G24" s="79"/>
      <c r="H24" s="80"/>
      <c r="I24" s="78">
        <f>C24+F24</f>
        <v>3802103</v>
      </c>
      <c r="J24" s="79">
        <f>D24+G24</f>
        <v>4647767</v>
      </c>
      <c r="K24" s="80">
        <f>E24+H24</f>
        <v>4833952</v>
      </c>
      <c r="L24" s="16"/>
    </row>
    <row r="25" spans="1:12" ht="14.25" hidden="1" customHeight="1">
      <c r="A25" s="7"/>
      <c r="B25" s="53"/>
      <c r="C25" s="78"/>
      <c r="D25" s="79"/>
      <c r="E25" s="80"/>
      <c r="F25" s="78"/>
      <c r="G25" s="79"/>
      <c r="H25" s="80"/>
      <c r="I25" s="78"/>
      <c r="J25" s="79"/>
      <c r="K25" s="80"/>
      <c r="L25" s="16"/>
    </row>
    <row r="26" spans="1:12" ht="17.25" hidden="1" customHeight="1">
      <c r="A26" s="140" t="s">
        <v>3</v>
      </c>
      <c r="B26" s="53" t="s">
        <v>30</v>
      </c>
      <c r="C26" s="78">
        <f>SUM(C27:C29)</f>
        <v>9139810</v>
      </c>
      <c r="D26" s="79">
        <f t="shared" ref="D26:E26" si="7">SUM(D27:D29)</f>
        <v>9522327</v>
      </c>
      <c r="E26" s="80">
        <f t="shared" si="7"/>
        <v>9778355</v>
      </c>
      <c r="F26" s="78">
        <f>SUM(F27:F29)</f>
        <v>0</v>
      </c>
      <c r="G26" s="79">
        <f t="shared" ref="G26:H26" si="8">SUM(G27:G29)</f>
        <v>0</v>
      </c>
      <c r="H26" s="80">
        <f t="shared" si="8"/>
        <v>0</v>
      </c>
      <c r="I26" s="78">
        <f>SUM(I27:I29)</f>
        <v>9139810</v>
      </c>
      <c r="J26" s="79">
        <f t="shared" ref="J26:K26" si="9">SUM(J27:J29)</f>
        <v>9522327</v>
      </c>
      <c r="K26" s="80">
        <f t="shared" si="9"/>
        <v>9778355</v>
      </c>
      <c r="L26" s="16"/>
    </row>
    <row r="27" spans="1:12" ht="15.75" hidden="1" customHeight="1">
      <c r="A27" s="7" t="s">
        <v>4</v>
      </c>
      <c r="B27" s="53" t="s">
        <v>31</v>
      </c>
      <c r="C27" s="78">
        <v>7833689</v>
      </c>
      <c r="D27" s="79">
        <v>8179013</v>
      </c>
      <c r="E27" s="80">
        <v>8382193</v>
      </c>
      <c r="F27" s="78"/>
      <c r="G27" s="79"/>
      <c r="H27" s="80"/>
      <c r="I27" s="78">
        <f t="shared" ref="I27:K29" si="10">C27+F27</f>
        <v>7833689</v>
      </c>
      <c r="J27" s="79">
        <f t="shared" si="10"/>
        <v>8179013</v>
      </c>
      <c r="K27" s="80">
        <f t="shared" si="10"/>
        <v>8382193</v>
      </c>
      <c r="L27" s="16"/>
    </row>
    <row r="28" spans="1:12" ht="15.75" hidden="1" customHeight="1">
      <c r="A28" s="7" t="s">
        <v>6</v>
      </c>
      <c r="B28" s="53" t="s">
        <v>32</v>
      </c>
      <c r="C28" s="78">
        <v>1303097</v>
      </c>
      <c r="D28" s="79">
        <v>1340290</v>
      </c>
      <c r="E28" s="80">
        <v>1393138</v>
      </c>
      <c r="F28" s="78"/>
      <c r="G28" s="79"/>
      <c r="H28" s="80"/>
      <c r="I28" s="78">
        <f t="shared" si="10"/>
        <v>1303097</v>
      </c>
      <c r="J28" s="79">
        <f t="shared" si="10"/>
        <v>1340290</v>
      </c>
      <c r="K28" s="80">
        <f t="shared" si="10"/>
        <v>1393138</v>
      </c>
      <c r="L28" s="16"/>
    </row>
    <row r="29" spans="1:12" ht="17.25" hidden="1" customHeight="1">
      <c r="A29" s="7" t="s">
        <v>68</v>
      </c>
      <c r="B29" s="53" t="s">
        <v>69</v>
      </c>
      <c r="C29" s="78">
        <v>3024</v>
      </c>
      <c r="D29" s="79">
        <v>3024</v>
      </c>
      <c r="E29" s="80">
        <v>3024</v>
      </c>
      <c r="F29" s="78"/>
      <c r="G29" s="79"/>
      <c r="H29" s="80"/>
      <c r="I29" s="78">
        <f t="shared" si="10"/>
        <v>3024</v>
      </c>
      <c r="J29" s="79">
        <f t="shared" si="10"/>
        <v>3024</v>
      </c>
      <c r="K29" s="80">
        <f t="shared" si="10"/>
        <v>3024</v>
      </c>
      <c r="L29" s="16"/>
    </row>
    <row r="30" spans="1:12" ht="15" hidden="1" customHeight="1">
      <c r="A30" s="7"/>
      <c r="B30" s="53"/>
      <c r="C30" s="78"/>
      <c r="D30" s="79"/>
      <c r="E30" s="80"/>
      <c r="F30" s="78"/>
      <c r="G30" s="79"/>
      <c r="H30" s="80"/>
      <c r="I30" s="78"/>
      <c r="J30" s="79"/>
      <c r="K30" s="80"/>
      <c r="L30" s="16"/>
    </row>
    <row r="31" spans="1:12" ht="26.25" hidden="1" customHeight="1">
      <c r="A31" s="140" t="s">
        <v>11</v>
      </c>
      <c r="B31" s="53" t="s">
        <v>34</v>
      </c>
      <c r="C31" s="78">
        <f>SUM(C32:C34)</f>
        <v>2931854</v>
      </c>
      <c r="D31" s="79">
        <f t="shared" ref="D31:E31" si="11">SUM(D32:D34)</f>
        <v>3179830.5</v>
      </c>
      <c r="E31" s="80">
        <f t="shared" si="11"/>
        <v>3303767</v>
      </c>
      <c r="F31" s="78">
        <f>SUM(F32:F34)</f>
        <v>0</v>
      </c>
      <c r="G31" s="79">
        <f t="shared" ref="G31:H31" si="12">SUM(G32:G34)</f>
        <v>0</v>
      </c>
      <c r="H31" s="80">
        <f t="shared" si="12"/>
        <v>0</v>
      </c>
      <c r="I31" s="78">
        <f>SUM(I32:I34)</f>
        <v>2931854</v>
      </c>
      <c r="J31" s="79">
        <f t="shared" ref="J31:K31" si="13">SUM(J32:J34)</f>
        <v>3179830.5</v>
      </c>
      <c r="K31" s="80">
        <f t="shared" si="13"/>
        <v>3303767</v>
      </c>
      <c r="L31" s="16"/>
    </row>
    <row r="32" spans="1:12" ht="18" hidden="1" customHeight="1">
      <c r="A32" s="7" t="s">
        <v>5</v>
      </c>
      <c r="B32" s="53" t="s">
        <v>35</v>
      </c>
      <c r="C32" s="78">
        <v>2803660.5</v>
      </c>
      <c r="D32" s="79">
        <v>3064074</v>
      </c>
      <c r="E32" s="80">
        <v>3201241</v>
      </c>
      <c r="F32" s="78"/>
      <c r="G32" s="79"/>
      <c r="H32" s="80"/>
      <c r="I32" s="78">
        <f t="shared" ref="I32:K34" si="14">C32+F32</f>
        <v>2803660.5</v>
      </c>
      <c r="J32" s="79">
        <f t="shared" si="14"/>
        <v>3064074</v>
      </c>
      <c r="K32" s="80">
        <f t="shared" si="14"/>
        <v>3201241</v>
      </c>
      <c r="L32" s="16"/>
    </row>
    <row r="33" spans="1:12" ht="29.25" hidden="1" customHeight="1">
      <c r="A33" s="7" t="s">
        <v>21</v>
      </c>
      <c r="B33" s="53" t="s">
        <v>33</v>
      </c>
      <c r="C33" s="78">
        <v>80325</v>
      </c>
      <c r="D33" s="79">
        <v>69897</v>
      </c>
      <c r="E33" s="80">
        <v>58452</v>
      </c>
      <c r="F33" s="78"/>
      <c r="G33" s="79"/>
      <c r="H33" s="80"/>
      <c r="I33" s="78">
        <f t="shared" si="14"/>
        <v>80325</v>
      </c>
      <c r="J33" s="79">
        <f t="shared" si="14"/>
        <v>69897</v>
      </c>
      <c r="K33" s="80">
        <f t="shared" si="14"/>
        <v>58452</v>
      </c>
      <c r="L33" s="16"/>
    </row>
    <row r="34" spans="1:12" ht="27.75" hidden="1" customHeight="1">
      <c r="A34" s="7" t="s">
        <v>12</v>
      </c>
      <c r="B34" s="53" t="s">
        <v>36</v>
      </c>
      <c r="C34" s="78">
        <v>47868.5</v>
      </c>
      <c r="D34" s="79">
        <v>45859.5</v>
      </c>
      <c r="E34" s="80">
        <v>44074</v>
      </c>
      <c r="F34" s="78"/>
      <c r="G34" s="79"/>
      <c r="H34" s="80"/>
      <c r="I34" s="78">
        <f t="shared" si="14"/>
        <v>47868.5</v>
      </c>
      <c r="J34" s="79">
        <f t="shared" si="14"/>
        <v>45859.5</v>
      </c>
      <c r="K34" s="80">
        <f t="shared" si="14"/>
        <v>44074</v>
      </c>
      <c r="L34" s="16"/>
    </row>
    <row r="35" spans="1:12" ht="15" hidden="1" customHeight="1">
      <c r="A35" s="7"/>
      <c r="B35" s="53"/>
      <c r="C35" s="78"/>
      <c r="D35" s="79"/>
      <c r="E35" s="80"/>
      <c r="F35" s="78"/>
      <c r="G35" s="79"/>
      <c r="H35" s="80"/>
      <c r="I35" s="78"/>
      <c r="J35" s="79"/>
      <c r="K35" s="80"/>
      <c r="L35" s="16"/>
    </row>
    <row r="36" spans="1:12" ht="19.5" hidden="1" customHeight="1">
      <c r="A36" s="140" t="s">
        <v>56</v>
      </c>
      <c r="B36" s="53" t="s">
        <v>37</v>
      </c>
      <c r="C36" s="78">
        <f>SUM(C37:C38)</f>
        <v>161162.5</v>
      </c>
      <c r="D36" s="79">
        <f t="shared" ref="D36:E36" si="15">SUM(D37:D38)</f>
        <v>166145.29999999999</v>
      </c>
      <c r="E36" s="80">
        <f t="shared" si="15"/>
        <v>165935.1</v>
      </c>
      <c r="F36" s="78">
        <f>SUM(F37:F38)</f>
        <v>0</v>
      </c>
      <c r="G36" s="79">
        <f t="shared" ref="G36:H36" si="16">SUM(G37:G38)</f>
        <v>0</v>
      </c>
      <c r="H36" s="80">
        <f t="shared" si="16"/>
        <v>0</v>
      </c>
      <c r="I36" s="78">
        <f>SUM(I37:I38)</f>
        <v>161162.5</v>
      </c>
      <c r="J36" s="79">
        <f t="shared" ref="J36:K36" si="17">SUM(J37:J38)</f>
        <v>166145.29999999999</v>
      </c>
      <c r="K36" s="80">
        <f t="shared" si="17"/>
        <v>165935.1</v>
      </c>
      <c r="L36" s="16"/>
    </row>
    <row r="37" spans="1:12" ht="54" hidden="1" customHeight="1">
      <c r="A37" s="7" t="s">
        <v>78</v>
      </c>
      <c r="B37" s="53" t="s">
        <v>72</v>
      </c>
      <c r="C37" s="78">
        <v>4642.8999999999996</v>
      </c>
      <c r="D37" s="79">
        <v>4411.3999999999996</v>
      </c>
      <c r="E37" s="80">
        <v>4359.6000000000004</v>
      </c>
      <c r="F37" s="78"/>
      <c r="G37" s="79"/>
      <c r="H37" s="80"/>
      <c r="I37" s="78">
        <f t="shared" ref="I37:K38" si="18">C37+F37</f>
        <v>4642.8999999999996</v>
      </c>
      <c r="J37" s="79">
        <f t="shared" si="18"/>
        <v>4411.3999999999996</v>
      </c>
      <c r="K37" s="80">
        <f t="shared" si="18"/>
        <v>4359.6000000000004</v>
      </c>
      <c r="L37" s="16"/>
    </row>
    <row r="38" spans="1:12" ht="29.25" hidden="1" customHeight="1">
      <c r="A38" s="7" t="s">
        <v>17</v>
      </c>
      <c r="B38" s="53" t="s">
        <v>38</v>
      </c>
      <c r="C38" s="78">
        <v>156519.6</v>
      </c>
      <c r="D38" s="79">
        <v>161733.9</v>
      </c>
      <c r="E38" s="80">
        <v>161575.5</v>
      </c>
      <c r="F38" s="78"/>
      <c r="G38" s="79"/>
      <c r="H38" s="80"/>
      <c r="I38" s="78">
        <f t="shared" si="18"/>
        <v>156519.6</v>
      </c>
      <c r="J38" s="79">
        <f t="shared" si="18"/>
        <v>161733.9</v>
      </c>
      <c r="K38" s="80">
        <f t="shared" si="18"/>
        <v>161575.5</v>
      </c>
      <c r="L38" s="16"/>
    </row>
    <row r="39" spans="1:12" ht="15.75" hidden="1" customHeight="1">
      <c r="A39" s="7"/>
      <c r="B39" s="53"/>
      <c r="C39" s="78"/>
      <c r="D39" s="79"/>
      <c r="E39" s="80"/>
      <c r="F39" s="78"/>
      <c r="G39" s="79"/>
      <c r="H39" s="80"/>
      <c r="I39" s="78"/>
      <c r="J39" s="79"/>
      <c r="K39" s="80"/>
      <c r="L39" s="16"/>
    </row>
    <row r="40" spans="1:12" ht="32.25" hidden="1" customHeight="1">
      <c r="A40" s="139" t="s">
        <v>13</v>
      </c>
      <c r="B40" s="53" t="s">
        <v>39</v>
      </c>
      <c r="C40" s="78">
        <f>SUM(C41:C45)</f>
        <v>33414.199999999997</v>
      </c>
      <c r="D40" s="79">
        <f t="shared" ref="D40:E40" si="19">SUM(D41:D45)</f>
        <v>37535.699999999997</v>
      </c>
      <c r="E40" s="80">
        <f t="shared" si="19"/>
        <v>36478.9</v>
      </c>
      <c r="F40" s="78">
        <f>SUM(F41:F45)</f>
        <v>0</v>
      </c>
      <c r="G40" s="79">
        <f t="shared" ref="G40:H40" si="20">SUM(G41:G45)</f>
        <v>0</v>
      </c>
      <c r="H40" s="80">
        <f t="shared" si="20"/>
        <v>0</v>
      </c>
      <c r="I40" s="78">
        <f>SUM(I41:I45)</f>
        <v>33414.199999999997</v>
      </c>
      <c r="J40" s="79">
        <f t="shared" ref="J40:K40" si="21">SUM(J41:J45)</f>
        <v>37535.699999999997</v>
      </c>
      <c r="K40" s="80">
        <f t="shared" si="21"/>
        <v>36478.9</v>
      </c>
      <c r="L40" s="16"/>
    </row>
    <row r="41" spans="1:12" ht="54.75" hidden="1" customHeight="1">
      <c r="A41" s="7" t="s">
        <v>53</v>
      </c>
      <c r="B41" s="53" t="s">
        <v>40</v>
      </c>
      <c r="C41" s="78">
        <v>14153</v>
      </c>
      <c r="D41" s="79">
        <v>17637</v>
      </c>
      <c r="E41" s="80">
        <v>15896</v>
      </c>
      <c r="F41" s="78"/>
      <c r="G41" s="79"/>
      <c r="H41" s="80"/>
      <c r="I41" s="78">
        <f t="shared" ref="I41:K45" si="22">C41+F41</f>
        <v>14153</v>
      </c>
      <c r="J41" s="79">
        <f t="shared" si="22"/>
        <v>17637</v>
      </c>
      <c r="K41" s="80">
        <f t="shared" si="22"/>
        <v>15896</v>
      </c>
      <c r="L41" s="16"/>
    </row>
    <row r="42" spans="1:12" ht="25.5" hidden="1" customHeight="1">
      <c r="A42" s="7" t="s">
        <v>61</v>
      </c>
      <c r="B42" s="53" t="s">
        <v>62</v>
      </c>
      <c r="C42" s="78">
        <v>711.5</v>
      </c>
      <c r="D42" s="79">
        <v>711.5</v>
      </c>
      <c r="E42" s="80">
        <v>711.5</v>
      </c>
      <c r="F42" s="78"/>
      <c r="G42" s="79"/>
      <c r="H42" s="80"/>
      <c r="I42" s="78">
        <f t="shared" si="22"/>
        <v>711.5</v>
      </c>
      <c r="J42" s="79">
        <f t="shared" si="22"/>
        <v>711.5</v>
      </c>
      <c r="K42" s="80">
        <f t="shared" si="22"/>
        <v>711.5</v>
      </c>
      <c r="L42" s="16"/>
    </row>
    <row r="43" spans="1:12" ht="67.5" hidden="1" customHeight="1">
      <c r="A43" s="7" t="s">
        <v>60</v>
      </c>
      <c r="B43" s="53" t="s">
        <v>41</v>
      </c>
      <c r="C43" s="78">
        <v>13488.699999999999</v>
      </c>
      <c r="D43" s="79">
        <v>13898.2</v>
      </c>
      <c r="E43" s="80">
        <v>14306.4</v>
      </c>
      <c r="F43" s="78"/>
      <c r="G43" s="79"/>
      <c r="H43" s="80"/>
      <c r="I43" s="78">
        <f t="shared" si="22"/>
        <v>13488.699999999999</v>
      </c>
      <c r="J43" s="79">
        <f t="shared" si="22"/>
        <v>13898.2</v>
      </c>
      <c r="K43" s="80">
        <f t="shared" si="22"/>
        <v>14306.4</v>
      </c>
      <c r="L43" s="16"/>
    </row>
    <row r="44" spans="1:12" ht="21" hidden="1" customHeight="1">
      <c r="A44" s="7" t="s">
        <v>14</v>
      </c>
      <c r="B44" s="53" t="s">
        <v>42</v>
      </c>
      <c r="C44" s="78">
        <v>4061</v>
      </c>
      <c r="D44" s="79">
        <v>4289</v>
      </c>
      <c r="E44" s="80">
        <v>4565</v>
      </c>
      <c r="F44" s="78"/>
      <c r="G44" s="79"/>
      <c r="H44" s="80"/>
      <c r="I44" s="78">
        <f t="shared" si="22"/>
        <v>4061</v>
      </c>
      <c r="J44" s="79">
        <f t="shared" si="22"/>
        <v>4289</v>
      </c>
      <c r="K44" s="80">
        <f t="shared" si="22"/>
        <v>4565</v>
      </c>
      <c r="L44" s="16"/>
    </row>
    <row r="45" spans="1:12" ht="65.25" hidden="1" customHeight="1">
      <c r="A45" s="37" t="s">
        <v>80</v>
      </c>
      <c r="B45" s="53" t="s">
        <v>77</v>
      </c>
      <c r="C45" s="78">
        <v>1000</v>
      </c>
      <c r="D45" s="79">
        <v>1000</v>
      </c>
      <c r="E45" s="80">
        <v>1000</v>
      </c>
      <c r="F45" s="78"/>
      <c r="G45" s="79"/>
      <c r="H45" s="80"/>
      <c r="I45" s="78">
        <f t="shared" si="22"/>
        <v>1000</v>
      </c>
      <c r="J45" s="79">
        <f t="shared" si="22"/>
        <v>1000</v>
      </c>
      <c r="K45" s="80">
        <f t="shared" si="22"/>
        <v>1000</v>
      </c>
      <c r="L45" s="16"/>
    </row>
    <row r="46" spans="1:12" ht="12.75" hidden="1" customHeight="1">
      <c r="A46" s="37"/>
      <c r="B46" s="53"/>
      <c r="C46" s="78"/>
      <c r="D46" s="79"/>
      <c r="E46" s="80"/>
      <c r="F46" s="78"/>
      <c r="G46" s="79"/>
      <c r="H46" s="80"/>
      <c r="I46" s="78"/>
      <c r="J46" s="79"/>
      <c r="K46" s="80"/>
      <c r="L46" s="16"/>
    </row>
    <row r="47" spans="1:12" ht="19.5" hidden="1" customHeight="1">
      <c r="A47" s="140" t="s">
        <v>19</v>
      </c>
      <c r="B47" s="53" t="s">
        <v>43</v>
      </c>
      <c r="C47" s="78">
        <f>SUM(C48:C50)</f>
        <v>1060091.3999999999</v>
      </c>
      <c r="D47" s="79">
        <f t="shared" ref="D47:E47" si="23">SUM(D48:D50)</f>
        <v>1101150.7</v>
      </c>
      <c r="E47" s="80">
        <f t="shared" si="23"/>
        <v>1147334.2</v>
      </c>
      <c r="F47" s="78">
        <f>SUM(F48:F50)</f>
        <v>0</v>
      </c>
      <c r="G47" s="79">
        <f t="shared" ref="G47:H47" si="24">SUM(G48:G50)</f>
        <v>0</v>
      </c>
      <c r="H47" s="80">
        <f t="shared" si="24"/>
        <v>0</v>
      </c>
      <c r="I47" s="78">
        <f>SUM(I48:I50)</f>
        <v>1060091.3999999999</v>
      </c>
      <c r="J47" s="79">
        <f t="shared" ref="J47:K47" si="25">SUM(J48:J50)</f>
        <v>1101150.7</v>
      </c>
      <c r="K47" s="80">
        <f t="shared" si="25"/>
        <v>1147334.2</v>
      </c>
      <c r="L47" s="16"/>
    </row>
    <row r="48" spans="1:12" ht="19.5" hidden="1" customHeight="1">
      <c r="A48" s="7" t="s">
        <v>7</v>
      </c>
      <c r="B48" s="53" t="s">
        <v>44</v>
      </c>
      <c r="C48" s="78">
        <v>40550.299999999981</v>
      </c>
      <c r="D48" s="79">
        <v>40706.199999999997</v>
      </c>
      <c r="E48" s="80">
        <v>40706.199999999997</v>
      </c>
      <c r="F48" s="78"/>
      <c r="G48" s="79"/>
      <c r="H48" s="80"/>
      <c r="I48" s="78">
        <f t="shared" ref="I48:K50" si="26">C48+F48</f>
        <v>40550.299999999981</v>
      </c>
      <c r="J48" s="79">
        <f t="shared" si="26"/>
        <v>40706.199999999997</v>
      </c>
      <c r="K48" s="80">
        <f t="shared" si="26"/>
        <v>40706.199999999997</v>
      </c>
      <c r="L48" s="16"/>
    </row>
    <row r="49" spans="1:12" ht="18" hidden="1" customHeight="1">
      <c r="A49" s="7" t="s">
        <v>16</v>
      </c>
      <c r="B49" s="53" t="s">
        <v>140</v>
      </c>
      <c r="C49" s="78">
        <v>11006</v>
      </c>
      <c r="D49" s="79">
        <v>12608</v>
      </c>
      <c r="E49" s="80">
        <v>11927</v>
      </c>
      <c r="F49" s="78"/>
      <c r="G49" s="79"/>
      <c r="H49" s="80"/>
      <c r="I49" s="78">
        <f t="shared" si="26"/>
        <v>11006</v>
      </c>
      <c r="J49" s="79">
        <f t="shared" si="26"/>
        <v>12608</v>
      </c>
      <c r="K49" s="80">
        <f t="shared" si="26"/>
        <v>11927</v>
      </c>
      <c r="L49" s="16"/>
    </row>
    <row r="50" spans="1:12" ht="18.75" hidden="1" customHeight="1">
      <c r="A50" s="7" t="s">
        <v>52</v>
      </c>
      <c r="B50" s="53" t="s">
        <v>45</v>
      </c>
      <c r="C50" s="78">
        <v>1008535.1</v>
      </c>
      <c r="D50" s="79">
        <v>1047836.5</v>
      </c>
      <c r="E50" s="80">
        <v>1094701</v>
      </c>
      <c r="F50" s="78"/>
      <c r="G50" s="79"/>
      <c r="H50" s="80"/>
      <c r="I50" s="78">
        <f t="shared" si="26"/>
        <v>1008535.1</v>
      </c>
      <c r="J50" s="79">
        <f t="shared" si="26"/>
        <v>1047836.5</v>
      </c>
      <c r="K50" s="80">
        <f t="shared" si="26"/>
        <v>1094701</v>
      </c>
      <c r="L50" s="16"/>
    </row>
    <row r="51" spans="1:12" ht="13.5" hidden="1" customHeight="1">
      <c r="A51" s="7"/>
      <c r="B51" s="53"/>
      <c r="C51" s="78"/>
      <c r="D51" s="79"/>
      <c r="E51" s="80"/>
      <c r="F51" s="78"/>
      <c r="G51" s="79"/>
      <c r="H51" s="80"/>
      <c r="I51" s="78"/>
      <c r="J51" s="79"/>
      <c r="K51" s="80"/>
      <c r="L51" s="16"/>
    </row>
    <row r="52" spans="1:12" ht="30" hidden="1" customHeight="1">
      <c r="A52" s="140" t="s">
        <v>141</v>
      </c>
      <c r="B52" s="53" t="s">
        <v>46</v>
      </c>
      <c r="C52" s="78">
        <f>SUM(C53:C54)</f>
        <v>74879.600000000006</v>
      </c>
      <c r="D52" s="79">
        <f t="shared" ref="D52:E52" si="27">SUM(D53:D54)</f>
        <v>64472.000000000007</v>
      </c>
      <c r="E52" s="80">
        <f t="shared" si="27"/>
        <v>61215.799999999996</v>
      </c>
      <c r="F52" s="78">
        <f>SUM(F53:F54)</f>
        <v>0</v>
      </c>
      <c r="G52" s="79">
        <f t="shared" ref="G52:H52" si="28">SUM(G53:G54)</f>
        <v>0</v>
      </c>
      <c r="H52" s="80">
        <f t="shared" si="28"/>
        <v>0</v>
      </c>
      <c r="I52" s="78">
        <f>SUM(I53:I54)</f>
        <v>74879.600000000006</v>
      </c>
      <c r="J52" s="79">
        <f t="shared" ref="J52:K52" si="29">SUM(J53:J54)</f>
        <v>64472.000000000007</v>
      </c>
      <c r="K52" s="80">
        <f t="shared" si="29"/>
        <v>61215.799999999996</v>
      </c>
      <c r="L52" s="16"/>
    </row>
    <row r="53" spans="1:12" ht="19.5" hidden="1" customHeight="1">
      <c r="A53" s="7" t="s">
        <v>63</v>
      </c>
      <c r="B53" s="53" t="s">
        <v>64</v>
      </c>
      <c r="C53" s="78">
        <v>2307</v>
      </c>
      <c r="D53" s="79">
        <v>2340.4</v>
      </c>
      <c r="E53" s="80">
        <v>2374.1</v>
      </c>
      <c r="F53" s="78"/>
      <c r="G53" s="79"/>
      <c r="H53" s="80"/>
      <c r="I53" s="78">
        <f t="shared" ref="I53:K54" si="30">C53+F53</f>
        <v>2307</v>
      </c>
      <c r="J53" s="79">
        <f t="shared" si="30"/>
        <v>2340.4</v>
      </c>
      <c r="K53" s="80">
        <f t="shared" si="30"/>
        <v>2374.1</v>
      </c>
      <c r="L53" s="16"/>
    </row>
    <row r="54" spans="1:12" ht="18" hidden="1" customHeight="1">
      <c r="A54" s="7" t="s">
        <v>67</v>
      </c>
      <c r="B54" s="53" t="s">
        <v>70</v>
      </c>
      <c r="C54" s="78">
        <v>72572.600000000006</v>
      </c>
      <c r="D54" s="79">
        <v>62131.600000000006</v>
      </c>
      <c r="E54" s="80">
        <v>58841.7</v>
      </c>
      <c r="F54" s="78"/>
      <c r="G54" s="79"/>
      <c r="H54" s="80"/>
      <c r="I54" s="78">
        <f t="shared" si="30"/>
        <v>72572.600000000006</v>
      </c>
      <c r="J54" s="79">
        <f t="shared" si="30"/>
        <v>62131.600000000006</v>
      </c>
      <c r="K54" s="80">
        <f t="shared" si="30"/>
        <v>58841.7</v>
      </c>
      <c r="L54" s="16"/>
    </row>
    <row r="55" spans="1:12" ht="15" hidden="1" customHeight="1">
      <c r="A55" s="7"/>
      <c r="B55" s="53"/>
      <c r="C55" s="78"/>
      <c r="D55" s="79"/>
      <c r="E55" s="80"/>
      <c r="F55" s="78"/>
      <c r="G55" s="79"/>
      <c r="H55" s="80"/>
      <c r="I55" s="78"/>
      <c r="J55" s="79"/>
      <c r="K55" s="80"/>
      <c r="L55" s="16"/>
    </row>
    <row r="56" spans="1:12" ht="29.25" hidden="1" customHeight="1">
      <c r="A56" s="140" t="s">
        <v>20</v>
      </c>
      <c r="B56" s="53" t="s">
        <v>47</v>
      </c>
      <c r="C56" s="78">
        <f t="shared" ref="C56:J56" si="31">C57</f>
        <v>200</v>
      </c>
      <c r="D56" s="79">
        <f t="shared" si="31"/>
        <v>200</v>
      </c>
      <c r="E56" s="80">
        <f>E57</f>
        <v>200</v>
      </c>
      <c r="F56" s="78">
        <f t="shared" si="31"/>
        <v>0</v>
      </c>
      <c r="G56" s="79">
        <f t="shared" si="31"/>
        <v>0</v>
      </c>
      <c r="H56" s="80">
        <f>H57</f>
        <v>0</v>
      </c>
      <c r="I56" s="78">
        <f t="shared" si="31"/>
        <v>200</v>
      </c>
      <c r="J56" s="79">
        <f t="shared" si="31"/>
        <v>200</v>
      </c>
      <c r="K56" s="80">
        <f>K57</f>
        <v>200</v>
      </c>
      <c r="L56" s="16"/>
    </row>
    <row r="57" spans="1:12" ht="29.25" hidden="1" customHeight="1">
      <c r="A57" s="7" t="s">
        <v>79</v>
      </c>
      <c r="B57" s="53" t="s">
        <v>55</v>
      </c>
      <c r="C57" s="78">
        <v>200</v>
      </c>
      <c r="D57" s="79">
        <v>200</v>
      </c>
      <c r="E57" s="80">
        <v>200</v>
      </c>
      <c r="F57" s="78"/>
      <c r="G57" s="79"/>
      <c r="H57" s="80"/>
      <c r="I57" s="78">
        <f>C57+F57</f>
        <v>200</v>
      </c>
      <c r="J57" s="79">
        <f>D57+G57</f>
        <v>200</v>
      </c>
      <c r="K57" s="80">
        <f>E57+H57</f>
        <v>200</v>
      </c>
      <c r="L57" s="16"/>
    </row>
    <row r="58" spans="1:12" ht="14.25" hidden="1" customHeight="1">
      <c r="A58" s="7"/>
      <c r="B58" s="53"/>
      <c r="C58" s="78"/>
      <c r="D58" s="79"/>
      <c r="E58" s="80"/>
      <c r="F58" s="78"/>
      <c r="G58" s="79"/>
      <c r="H58" s="80"/>
      <c r="I58" s="78"/>
      <c r="J58" s="79"/>
      <c r="K58" s="80"/>
      <c r="L58" s="16"/>
    </row>
    <row r="59" spans="1:12" ht="20.25" hidden="1" customHeight="1">
      <c r="A59" s="140" t="s">
        <v>8</v>
      </c>
      <c r="B59" s="53" t="s">
        <v>48</v>
      </c>
      <c r="C59" s="78">
        <f t="shared" ref="C59:D59" si="32">C60</f>
        <v>123.4</v>
      </c>
      <c r="D59" s="79">
        <f t="shared" si="32"/>
        <v>123.4</v>
      </c>
      <c r="E59" s="80">
        <f>E60</f>
        <v>123.4</v>
      </c>
      <c r="F59" s="78">
        <f t="shared" ref="F59:G59" si="33">F60</f>
        <v>0</v>
      </c>
      <c r="G59" s="79">
        <f t="shared" si="33"/>
        <v>0</v>
      </c>
      <c r="H59" s="80">
        <f>H60</f>
        <v>0</v>
      </c>
      <c r="I59" s="78">
        <f t="shared" ref="I59:J59" si="34">I60</f>
        <v>123.4</v>
      </c>
      <c r="J59" s="79">
        <f t="shared" si="34"/>
        <v>123.4</v>
      </c>
      <c r="K59" s="80">
        <f>K60</f>
        <v>123.4</v>
      </c>
      <c r="L59" s="16"/>
    </row>
    <row r="60" spans="1:12" ht="54" hidden="1" customHeight="1">
      <c r="A60" s="7" t="s">
        <v>74</v>
      </c>
      <c r="B60" s="53" t="s">
        <v>73</v>
      </c>
      <c r="C60" s="78">
        <v>123.4</v>
      </c>
      <c r="D60" s="79">
        <v>123.4</v>
      </c>
      <c r="E60" s="80">
        <v>123.4</v>
      </c>
      <c r="F60" s="78"/>
      <c r="G60" s="79"/>
      <c r="H60" s="80"/>
      <c r="I60" s="78">
        <f>C60+F60</f>
        <v>123.4</v>
      </c>
      <c r="J60" s="79">
        <f>D60+G60</f>
        <v>123.4</v>
      </c>
      <c r="K60" s="80">
        <f>E60+H60</f>
        <v>123.4</v>
      </c>
      <c r="L60" s="16"/>
    </row>
    <row r="61" spans="1:12" ht="15" hidden="1" customHeight="1">
      <c r="A61" s="7"/>
      <c r="B61" s="53"/>
      <c r="C61" s="78"/>
      <c r="D61" s="79"/>
      <c r="E61" s="80"/>
      <c r="F61" s="78"/>
      <c r="G61" s="79"/>
      <c r="H61" s="80"/>
      <c r="I61" s="78"/>
      <c r="J61" s="79"/>
      <c r="K61" s="80"/>
      <c r="L61" s="16"/>
    </row>
    <row r="62" spans="1:12" ht="19.5" hidden="1" customHeight="1">
      <c r="A62" s="140" t="s">
        <v>15</v>
      </c>
      <c r="B62" s="53" t="s">
        <v>49</v>
      </c>
      <c r="C62" s="78">
        <f>SUM(C63:C66)</f>
        <v>341174.3</v>
      </c>
      <c r="D62" s="79">
        <f t="shared" ref="D62:E62" si="35">SUM(D63:D66)</f>
        <v>341411.5</v>
      </c>
      <c r="E62" s="80">
        <f t="shared" si="35"/>
        <v>341273.29999999993</v>
      </c>
      <c r="F62" s="78">
        <f>SUM(F63:F66)</f>
        <v>0</v>
      </c>
      <c r="G62" s="79">
        <f t="shared" ref="G62:H62" si="36">SUM(G63:G66)</f>
        <v>0</v>
      </c>
      <c r="H62" s="80">
        <f t="shared" si="36"/>
        <v>0</v>
      </c>
      <c r="I62" s="78">
        <f>SUM(I63:I66)</f>
        <v>341174.3</v>
      </c>
      <c r="J62" s="79">
        <f t="shared" ref="J62:K62" si="37">SUM(J63:J66)</f>
        <v>341411.5</v>
      </c>
      <c r="K62" s="80">
        <f t="shared" si="37"/>
        <v>341273.29999999993</v>
      </c>
      <c r="L62" s="16"/>
    </row>
    <row r="63" spans="1:12" ht="32.25" hidden="1" customHeight="1">
      <c r="A63" s="7" t="s">
        <v>282</v>
      </c>
      <c r="B63" s="54" t="s">
        <v>263</v>
      </c>
      <c r="C63" s="78">
        <v>319424.8</v>
      </c>
      <c r="D63" s="79">
        <v>319535.8</v>
      </c>
      <c r="E63" s="80">
        <v>319290.09999999992</v>
      </c>
      <c r="F63" s="78"/>
      <c r="G63" s="79"/>
      <c r="H63" s="80"/>
      <c r="I63" s="78">
        <f t="shared" ref="I63:K66" si="38">C63+F63</f>
        <v>319424.8</v>
      </c>
      <c r="J63" s="79">
        <f t="shared" si="38"/>
        <v>319535.8</v>
      </c>
      <c r="K63" s="80">
        <f t="shared" si="38"/>
        <v>319290.09999999992</v>
      </c>
      <c r="L63" s="16"/>
    </row>
    <row r="64" spans="1:12" ht="78.75" hidden="1" customHeight="1">
      <c r="A64" s="7" t="s">
        <v>260</v>
      </c>
      <c r="B64" s="53" t="s">
        <v>264</v>
      </c>
      <c r="C64" s="78">
        <v>4464.6000000000004</v>
      </c>
      <c r="D64" s="79">
        <v>4594.9000000000005</v>
      </c>
      <c r="E64" s="80">
        <v>4704</v>
      </c>
      <c r="F64" s="78"/>
      <c r="G64" s="79"/>
      <c r="H64" s="80"/>
      <c r="I64" s="78">
        <f t="shared" si="38"/>
        <v>4464.6000000000004</v>
      </c>
      <c r="J64" s="79">
        <f t="shared" si="38"/>
        <v>4594.9000000000005</v>
      </c>
      <c r="K64" s="80">
        <f t="shared" si="38"/>
        <v>4704</v>
      </c>
      <c r="L64" s="16"/>
    </row>
    <row r="65" spans="1:12" ht="20.25" hidden="1" customHeight="1">
      <c r="A65" s="7" t="s">
        <v>261</v>
      </c>
      <c r="B65" s="53" t="s">
        <v>283</v>
      </c>
      <c r="C65" s="78">
        <v>284.89999999999998</v>
      </c>
      <c r="D65" s="79">
        <v>280.8</v>
      </c>
      <c r="E65" s="80">
        <v>279.2</v>
      </c>
      <c r="F65" s="78"/>
      <c r="G65" s="79"/>
      <c r="H65" s="80"/>
      <c r="I65" s="78">
        <f t="shared" si="38"/>
        <v>284.89999999999998</v>
      </c>
      <c r="J65" s="79">
        <f t="shared" si="38"/>
        <v>280.8</v>
      </c>
      <c r="K65" s="80">
        <f t="shared" si="38"/>
        <v>279.2</v>
      </c>
      <c r="L65" s="16"/>
    </row>
    <row r="66" spans="1:12" ht="19.5" hidden="1" customHeight="1">
      <c r="A66" s="7" t="s">
        <v>262</v>
      </c>
      <c r="B66" s="53" t="s">
        <v>265</v>
      </c>
      <c r="C66" s="78">
        <v>17000</v>
      </c>
      <c r="D66" s="79">
        <v>17000</v>
      </c>
      <c r="E66" s="80">
        <v>17000</v>
      </c>
      <c r="F66" s="78"/>
      <c r="G66" s="79"/>
      <c r="H66" s="80"/>
      <c r="I66" s="78">
        <f t="shared" si="38"/>
        <v>17000</v>
      </c>
      <c r="J66" s="79">
        <f t="shared" si="38"/>
        <v>17000</v>
      </c>
      <c r="K66" s="80">
        <f t="shared" si="38"/>
        <v>17000</v>
      </c>
      <c r="L66" s="16"/>
    </row>
    <row r="67" spans="1:12" ht="14.25" hidden="1" customHeight="1">
      <c r="A67" s="7"/>
      <c r="B67" s="53"/>
      <c r="C67" s="78"/>
      <c r="D67" s="79"/>
      <c r="E67" s="80"/>
      <c r="F67" s="78"/>
      <c r="G67" s="79"/>
      <c r="H67" s="80"/>
      <c r="I67" s="78"/>
      <c r="J67" s="79"/>
      <c r="K67" s="80"/>
      <c r="L67" s="16"/>
    </row>
    <row r="68" spans="1:12" ht="18" customHeight="1">
      <c r="A68" s="33" t="s">
        <v>270</v>
      </c>
      <c r="B68" s="55" t="s">
        <v>271</v>
      </c>
      <c r="C68" s="84">
        <f t="shared" ref="C68:K68" si="39">C70+C185+C189</f>
        <v>28583493.699999999</v>
      </c>
      <c r="D68" s="85">
        <f t="shared" si="39"/>
        <v>27777986.5</v>
      </c>
      <c r="E68" s="86">
        <f t="shared" si="39"/>
        <v>28591690.499999996</v>
      </c>
      <c r="F68" s="84">
        <f t="shared" si="39"/>
        <v>1039102.7999999996</v>
      </c>
      <c r="G68" s="85">
        <f t="shared" si="39"/>
        <v>-6947797.7999999998</v>
      </c>
      <c r="H68" s="86">
        <f t="shared" si="39"/>
        <v>-6383356.1999999993</v>
      </c>
      <c r="I68" s="84">
        <f t="shared" si="39"/>
        <v>29622596.500000004</v>
      </c>
      <c r="J68" s="85">
        <f t="shared" si="39"/>
        <v>20830188.700000003</v>
      </c>
      <c r="K68" s="86">
        <f t="shared" si="39"/>
        <v>22208334.300000001</v>
      </c>
      <c r="L68" s="16"/>
    </row>
    <row r="69" spans="1:12" ht="15" customHeight="1">
      <c r="A69" s="7"/>
      <c r="B69" s="53"/>
      <c r="C69" s="78"/>
      <c r="D69" s="79"/>
      <c r="E69" s="80"/>
      <c r="F69" s="78"/>
      <c r="G69" s="79"/>
      <c r="H69" s="80"/>
      <c r="I69" s="78"/>
      <c r="J69" s="79"/>
      <c r="K69" s="80"/>
      <c r="L69" s="16"/>
    </row>
    <row r="70" spans="1:12" ht="28.5" customHeight="1">
      <c r="A70" s="141" t="s">
        <v>65</v>
      </c>
      <c r="B70" s="142" t="s">
        <v>57</v>
      </c>
      <c r="C70" s="143">
        <f t="shared" ref="C70:K70" si="40">C71+C76+C145+C169</f>
        <v>26004731.399999999</v>
      </c>
      <c r="D70" s="144">
        <f t="shared" si="40"/>
        <v>24984124.199999999</v>
      </c>
      <c r="E70" s="145">
        <f t="shared" si="40"/>
        <v>23074360.299999997</v>
      </c>
      <c r="F70" s="143">
        <f t="shared" si="40"/>
        <v>1039102.7999999996</v>
      </c>
      <c r="G70" s="144">
        <f t="shared" si="40"/>
        <v>-6947797.7999999998</v>
      </c>
      <c r="H70" s="145">
        <f t="shared" si="40"/>
        <v>-6383356.1999999993</v>
      </c>
      <c r="I70" s="143">
        <f t="shared" si="40"/>
        <v>27043834.200000003</v>
      </c>
      <c r="J70" s="144">
        <f t="shared" si="40"/>
        <v>18036326.400000002</v>
      </c>
      <c r="K70" s="145">
        <f t="shared" si="40"/>
        <v>16691004.100000001</v>
      </c>
      <c r="L70" s="133">
        <f>L71+L76+L145+L169+L189</f>
        <v>0</v>
      </c>
    </row>
    <row r="71" spans="1:12" ht="21" customHeight="1">
      <c r="A71" s="146" t="s">
        <v>75</v>
      </c>
      <c r="B71" s="147" t="s">
        <v>134</v>
      </c>
      <c r="C71" s="143">
        <f t="shared" ref="C71:K71" si="41">SUM(C72:C74)</f>
        <v>11503834</v>
      </c>
      <c r="D71" s="144">
        <f t="shared" si="41"/>
        <v>11468646</v>
      </c>
      <c r="E71" s="145">
        <f t="shared" si="41"/>
        <v>11472147</v>
      </c>
      <c r="F71" s="143">
        <f t="shared" si="41"/>
        <v>199567.59999999963</v>
      </c>
      <c r="G71" s="144">
        <f t="shared" si="41"/>
        <v>-6991995.5999999996</v>
      </c>
      <c r="H71" s="145">
        <f t="shared" si="41"/>
        <v>-6978022.5</v>
      </c>
      <c r="I71" s="143">
        <f t="shared" si="41"/>
        <v>11703401.6</v>
      </c>
      <c r="J71" s="144">
        <f t="shared" si="41"/>
        <v>4476650.4000000004</v>
      </c>
      <c r="K71" s="145">
        <f t="shared" si="41"/>
        <v>4494124.5</v>
      </c>
      <c r="L71" s="16"/>
    </row>
    <row r="72" spans="1:12" ht="40.950000000000003" customHeight="1">
      <c r="A72" s="17" t="s">
        <v>81</v>
      </c>
      <c r="B72" s="59" t="s">
        <v>98</v>
      </c>
      <c r="C72" s="78">
        <v>9629281</v>
      </c>
      <c r="D72" s="79">
        <v>9629281</v>
      </c>
      <c r="E72" s="80">
        <v>9629281</v>
      </c>
      <c r="F72" s="78">
        <f>I72-C72</f>
        <v>-72184.400000000373</v>
      </c>
      <c r="G72" s="79">
        <f t="shared" ref="G72:H74" si="42">J72-D72</f>
        <v>-5282588.5999999996</v>
      </c>
      <c r="H72" s="80">
        <f t="shared" si="42"/>
        <v>-5268615.5</v>
      </c>
      <c r="I72" s="78">
        <v>9557096.5999999996</v>
      </c>
      <c r="J72" s="79">
        <v>4346692.4000000004</v>
      </c>
      <c r="K72" s="80">
        <v>4360665.5</v>
      </c>
      <c r="L72" s="16"/>
    </row>
    <row r="73" spans="1:12" ht="42" customHeight="1">
      <c r="A73" s="17" t="s">
        <v>99</v>
      </c>
      <c r="B73" s="59" t="s">
        <v>100</v>
      </c>
      <c r="C73" s="78">
        <v>1709407</v>
      </c>
      <c r="D73" s="79">
        <v>1709407</v>
      </c>
      <c r="E73" s="80">
        <v>1709407</v>
      </c>
      <c r="F73" s="78">
        <f>I73-C73</f>
        <v>271752</v>
      </c>
      <c r="G73" s="79">
        <f t="shared" si="42"/>
        <v>-1709407</v>
      </c>
      <c r="H73" s="80">
        <f t="shared" si="42"/>
        <v>-1709407</v>
      </c>
      <c r="I73" s="78">
        <v>1981159</v>
      </c>
      <c r="J73" s="79">
        <v>0</v>
      </c>
      <c r="K73" s="80">
        <v>0</v>
      </c>
      <c r="L73" s="16"/>
    </row>
    <row r="74" spans="1:12" ht="44.25" customHeight="1">
      <c r="A74" s="17" t="s">
        <v>82</v>
      </c>
      <c r="B74" s="59" t="s">
        <v>101</v>
      </c>
      <c r="C74" s="78">
        <v>165146</v>
      </c>
      <c r="D74" s="79">
        <v>129958</v>
      </c>
      <c r="E74" s="80">
        <v>133459</v>
      </c>
      <c r="F74" s="78">
        <f>I74-C74</f>
        <v>0</v>
      </c>
      <c r="G74" s="79">
        <f t="shared" si="42"/>
        <v>0</v>
      </c>
      <c r="H74" s="80">
        <f t="shared" si="42"/>
        <v>0</v>
      </c>
      <c r="I74" s="78">
        <v>165146</v>
      </c>
      <c r="J74" s="79">
        <v>129958</v>
      </c>
      <c r="K74" s="80">
        <v>133459</v>
      </c>
      <c r="L74" s="16"/>
    </row>
    <row r="75" spans="1:12" ht="14.25" customHeight="1">
      <c r="A75" s="17"/>
      <c r="B75" s="59"/>
      <c r="C75" s="78"/>
      <c r="D75" s="79"/>
      <c r="E75" s="80"/>
      <c r="F75" s="78"/>
      <c r="G75" s="79"/>
      <c r="H75" s="80"/>
      <c r="I75" s="78"/>
      <c r="J75" s="79"/>
      <c r="K75" s="80"/>
      <c r="L75" s="16"/>
    </row>
    <row r="76" spans="1:12" ht="32.25" customHeight="1">
      <c r="A76" s="146" t="s">
        <v>71</v>
      </c>
      <c r="B76" s="142" t="s">
        <v>135</v>
      </c>
      <c r="C76" s="143">
        <f>SUM(C77:C143)</f>
        <v>8421223.4000000004</v>
      </c>
      <c r="D76" s="144">
        <f t="shared" ref="D76:K76" si="43">SUM(D77:D143)</f>
        <v>7957238.0000000009</v>
      </c>
      <c r="E76" s="145">
        <f t="shared" si="43"/>
        <v>6419989.7999999998</v>
      </c>
      <c r="F76" s="143">
        <f t="shared" si="43"/>
        <v>881292.50000000012</v>
      </c>
      <c r="G76" s="144">
        <f t="shared" si="43"/>
        <v>88333.000000000087</v>
      </c>
      <c r="H76" s="145">
        <f t="shared" si="43"/>
        <v>647806</v>
      </c>
      <c r="I76" s="143">
        <f t="shared" si="43"/>
        <v>9302515.9000000022</v>
      </c>
      <c r="J76" s="144">
        <f t="shared" si="43"/>
        <v>8045571.0000000028</v>
      </c>
      <c r="K76" s="145">
        <f t="shared" si="43"/>
        <v>7067795.8000000017</v>
      </c>
      <c r="L76" s="16"/>
    </row>
    <row r="77" spans="1:12" ht="41.4" customHeight="1">
      <c r="A77" s="17" t="s">
        <v>242</v>
      </c>
      <c r="B77" s="59" t="s">
        <v>243</v>
      </c>
      <c r="C77" s="148">
        <v>988659.1</v>
      </c>
      <c r="D77" s="149">
        <v>918411.2</v>
      </c>
      <c r="E77" s="150">
        <v>843036</v>
      </c>
      <c r="F77" s="148">
        <f t="shared" ref="F77:H92" si="44">I77-C77</f>
        <v>0</v>
      </c>
      <c r="G77" s="149">
        <f t="shared" si="44"/>
        <v>0</v>
      </c>
      <c r="H77" s="150">
        <f t="shared" si="44"/>
        <v>0</v>
      </c>
      <c r="I77" s="78">
        <v>988659.1</v>
      </c>
      <c r="J77" s="79">
        <v>918411.2</v>
      </c>
      <c r="K77" s="80">
        <v>843036</v>
      </c>
      <c r="L77" s="16"/>
    </row>
    <row r="78" spans="1:12" ht="54" customHeight="1">
      <c r="A78" s="17" t="s">
        <v>334</v>
      </c>
      <c r="B78" s="59" t="s">
        <v>320</v>
      </c>
      <c r="C78" s="148">
        <v>0</v>
      </c>
      <c r="D78" s="149">
        <v>0</v>
      </c>
      <c r="E78" s="150">
        <v>0</v>
      </c>
      <c r="F78" s="148">
        <f>I78-C78</f>
        <v>5440.3</v>
      </c>
      <c r="G78" s="149">
        <f t="shared" si="44"/>
        <v>0</v>
      </c>
      <c r="H78" s="150">
        <f t="shared" si="44"/>
        <v>0</v>
      </c>
      <c r="I78" s="78">
        <v>5440.3</v>
      </c>
      <c r="J78" s="79">
        <v>0</v>
      </c>
      <c r="K78" s="80">
        <v>0</v>
      </c>
      <c r="L78" s="151" t="s">
        <v>333</v>
      </c>
    </row>
    <row r="79" spans="1:12" ht="45" customHeight="1">
      <c r="A79" s="152" t="s">
        <v>275</v>
      </c>
      <c r="B79" s="153" t="s">
        <v>192</v>
      </c>
      <c r="C79" s="143">
        <v>17319.900000000001</v>
      </c>
      <c r="D79" s="144">
        <v>0</v>
      </c>
      <c r="E79" s="145">
        <v>0</v>
      </c>
      <c r="F79" s="143">
        <f t="shared" si="44"/>
        <v>0</v>
      </c>
      <c r="G79" s="144">
        <f t="shared" si="44"/>
        <v>0</v>
      </c>
      <c r="H79" s="145">
        <f t="shared" si="44"/>
        <v>0</v>
      </c>
      <c r="I79" s="78">
        <f>8096.9+9223</f>
        <v>17319.900000000001</v>
      </c>
      <c r="J79" s="79">
        <v>0</v>
      </c>
      <c r="K79" s="80">
        <v>0</v>
      </c>
      <c r="L79" s="16"/>
    </row>
    <row r="80" spans="1:12" ht="32.25" customHeight="1">
      <c r="A80" s="152" t="s">
        <v>133</v>
      </c>
      <c r="B80" s="154" t="s">
        <v>225</v>
      </c>
      <c r="C80" s="155">
        <v>12416.8</v>
      </c>
      <c r="D80" s="79">
        <v>0</v>
      </c>
      <c r="E80" s="80">
        <v>0</v>
      </c>
      <c r="F80" s="155">
        <f t="shared" si="44"/>
        <v>0</v>
      </c>
      <c r="G80" s="156">
        <f t="shared" si="44"/>
        <v>0</v>
      </c>
      <c r="H80" s="157">
        <f t="shared" si="44"/>
        <v>0</v>
      </c>
      <c r="I80" s="78">
        <v>12416.8</v>
      </c>
      <c r="J80" s="79">
        <v>0</v>
      </c>
      <c r="K80" s="80">
        <v>0</v>
      </c>
      <c r="L80" s="16"/>
    </row>
    <row r="81" spans="1:12" ht="40.5" customHeight="1">
      <c r="A81" s="152" t="s">
        <v>193</v>
      </c>
      <c r="B81" s="158" t="s">
        <v>194</v>
      </c>
      <c r="C81" s="78">
        <v>1069.0999999999999</v>
      </c>
      <c r="D81" s="79">
        <v>1069.0999999999999</v>
      </c>
      <c r="E81" s="80">
        <v>1069.0999999999999</v>
      </c>
      <c r="F81" s="78">
        <f t="shared" si="44"/>
        <v>-29.299999999999955</v>
      </c>
      <c r="G81" s="79">
        <f t="shared" si="44"/>
        <v>-29.299999999999955</v>
      </c>
      <c r="H81" s="80">
        <f t="shared" si="44"/>
        <v>-29.299999999999955</v>
      </c>
      <c r="I81" s="78">
        <v>1039.8</v>
      </c>
      <c r="J81" s="79">
        <v>1039.8</v>
      </c>
      <c r="K81" s="80">
        <v>1039.8</v>
      </c>
      <c r="L81" s="16"/>
    </row>
    <row r="82" spans="1:12" ht="55.5" customHeight="1">
      <c r="A82" s="152" t="s">
        <v>196</v>
      </c>
      <c r="B82" s="59" t="s">
        <v>195</v>
      </c>
      <c r="C82" s="78">
        <v>2850.5</v>
      </c>
      <c r="D82" s="79">
        <v>2850.5</v>
      </c>
      <c r="E82" s="80">
        <v>2844.5</v>
      </c>
      <c r="F82" s="78">
        <f t="shared" si="44"/>
        <v>0</v>
      </c>
      <c r="G82" s="79">
        <f t="shared" si="44"/>
        <v>0</v>
      </c>
      <c r="H82" s="80">
        <f t="shared" si="44"/>
        <v>0</v>
      </c>
      <c r="I82" s="78">
        <v>2850.5</v>
      </c>
      <c r="J82" s="79">
        <v>2850.5</v>
      </c>
      <c r="K82" s="80">
        <v>2844.5</v>
      </c>
      <c r="L82" s="16"/>
    </row>
    <row r="83" spans="1:12" ht="54.75" customHeight="1">
      <c r="A83" s="152" t="s">
        <v>83</v>
      </c>
      <c r="B83" s="59" t="s">
        <v>102</v>
      </c>
      <c r="C83" s="78">
        <v>92330</v>
      </c>
      <c r="D83" s="79">
        <v>92330</v>
      </c>
      <c r="E83" s="80">
        <v>92805.1</v>
      </c>
      <c r="F83" s="78">
        <f t="shared" si="44"/>
        <v>-517.89999999999418</v>
      </c>
      <c r="G83" s="79">
        <f t="shared" si="44"/>
        <v>10987.800000000003</v>
      </c>
      <c r="H83" s="80">
        <f t="shared" si="44"/>
        <v>11199.599999999991</v>
      </c>
      <c r="I83" s="78">
        <v>91812.1</v>
      </c>
      <c r="J83" s="79">
        <v>103317.8</v>
      </c>
      <c r="K83" s="80">
        <v>104004.7</v>
      </c>
      <c r="L83" s="16"/>
    </row>
    <row r="84" spans="1:12" ht="55.5" customHeight="1">
      <c r="A84" s="152" t="s">
        <v>182</v>
      </c>
      <c r="B84" s="59" t="s">
        <v>103</v>
      </c>
      <c r="C84" s="78">
        <v>630461.69999999995</v>
      </c>
      <c r="D84" s="79">
        <v>642962.6</v>
      </c>
      <c r="E84" s="80">
        <v>655741.19999999995</v>
      </c>
      <c r="F84" s="78">
        <f t="shared" si="44"/>
        <v>-23612.79999999993</v>
      </c>
      <c r="G84" s="79">
        <f t="shared" si="44"/>
        <v>-6111.5999999999767</v>
      </c>
      <c r="H84" s="80">
        <f t="shared" si="44"/>
        <v>-416.69999999995343</v>
      </c>
      <c r="I84" s="78">
        <v>606848.9</v>
      </c>
      <c r="J84" s="79">
        <v>636851</v>
      </c>
      <c r="K84" s="80">
        <v>655324.5</v>
      </c>
      <c r="L84" s="16"/>
    </row>
    <row r="85" spans="1:12" ht="69.75" customHeight="1">
      <c r="A85" s="152" t="s">
        <v>84</v>
      </c>
      <c r="B85" s="59" t="s">
        <v>104</v>
      </c>
      <c r="C85" s="78">
        <v>1080</v>
      </c>
      <c r="D85" s="79">
        <v>1080</v>
      </c>
      <c r="E85" s="80">
        <v>1080</v>
      </c>
      <c r="F85" s="78">
        <f t="shared" si="44"/>
        <v>0</v>
      </c>
      <c r="G85" s="79">
        <f t="shared" si="44"/>
        <v>0</v>
      </c>
      <c r="H85" s="80">
        <f t="shared" si="44"/>
        <v>0</v>
      </c>
      <c r="I85" s="78">
        <v>1080</v>
      </c>
      <c r="J85" s="79">
        <v>1080</v>
      </c>
      <c r="K85" s="80">
        <v>1080</v>
      </c>
      <c r="L85" s="16"/>
    </row>
    <row r="86" spans="1:12" s="20" customFormat="1" ht="53.4" customHeight="1">
      <c r="A86" s="159" t="s">
        <v>293</v>
      </c>
      <c r="B86" s="158" t="s">
        <v>197</v>
      </c>
      <c r="C86" s="78">
        <v>14647.6</v>
      </c>
      <c r="D86" s="79">
        <v>14647.6</v>
      </c>
      <c r="E86" s="80">
        <v>14846.4</v>
      </c>
      <c r="F86" s="78">
        <f t="shared" si="44"/>
        <v>0</v>
      </c>
      <c r="G86" s="79">
        <f t="shared" si="44"/>
        <v>0</v>
      </c>
      <c r="H86" s="80">
        <f t="shared" si="44"/>
        <v>0</v>
      </c>
      <c r="I86" s="78">
        <v>14647.6</v>
      </c>
      <c r="J86" s="79">
        <v>14647.6</v>
      </c>
      <c r="K86" s="80">
        <v>14846.4</v>
      </c>
      <c r="L86" s="16"/>
    </row>
    <row r="87" spans="1:12" s="20" customFormat="1" ht="86.25" customHeight="1">
      <c r="A87" s="152" t="s">
        <v>176</v>
      </c>
      <c r="B87" s="59" t="s">
        <v>175</v>
      </c>
      <c r="C87" s="78">
        <v>35017.5</v>
      </c>
      <c r="D87" s="79">
        <v>33606.1</v>
      </c>
      <c r="E87" s="80">
        <v>396497.4</v>
      </c>
      <c r="F87" s="78">
        <f t="shared" si="44"/>
        <v>-35017.5</v>
      </c>
      <c r="G87" s="79">
        <f t="shared" si="44"/>
        <v>-33606.1</v>
      </c>
      <c r="H87" s="80">
        <f t="shared" si="44"/>
        <v>0</v>
      </c>
      <c r="I87" s="78">
        <v>0</v>
      </c>
      <c r="J87" s="79">
        <v>0</v>
      </c>
      <c r="K87" s="80">
        <v>396497.4</v>
      </c>
      <c r="L87" s="16"/>
    </row>
    <row r="88" spans="1:12" s="20" customFormat="1" ht="57" customHeight="1">
      <c r="A88" s="152" t="s">
        <v>159</v>
      </c>
      <c r="B88" s="59" t="s">
        <v>160</v>
      </c>
      <c r="C88" s="78">
        <v>500626</v>
      </c>
      <c r="D88" s="79">
        <v>139999.29999999999</v>
      </c>
      <c r="E88" s="80">
        <v>127919</v>
      </c>
      <c r="F88" s="78">
        <f t="shared" si="44"/>
        <v>0</v>
      </c>
      <c r="G88" s="79">
        <f t="shared" si="44"/>
        <v>0</v>
      </c>
      <c r="H88" s="80">
        <f t="shared" si="44"/>
        <v>0</v>
      </c>
      <c r="I88" s="78">
        <v>500626</v>
      </c>
      <c r="J88" s="79">
        <v>139999.29999999999</v>
      </c>
      <c r="K88" s="80">
        <v>127919</v>
      </c>
      <c r="L88" s="16"/>
    </row>
    <row r="89" spans="1:12" s="20" customFormat="1" ht="69" customHeight="1">
      <c r="A89" s="152" t="s">
        <v>211</v>
      </c>
      <c r="B89" s="59" t="s">
        <v>147</v>
      </c>
      <c r="C89" s="78">
        <v>39788</v>
      </c>
      <c r="D89" s="79">
        <v>39788</v>
      </c>
      <c r="E89" s="80">
        <v>39788</v>
      </c>
      <c r="F89" s="78">
        <f t="shared" si="44"/>
        <v>21412</v>
      </c>
      <c r="G89" s="79">
        <f t="shared" si="44"/>
        <v>27712</v>
      </c>
      <c r="H89" s="80">
        <f t="shared" si="44"/>
        <v>42112</v>
      </c>
      <c r="I89" s="78">
        <v>61200</v>
      </c>
      <c r="J89" s="79">
        <v>67500</v>
      </c>
      <c r="K89" s="80">
        <v>81900</v>
      </c>
      <c r="L89" s="16"/>
    </row>
    <row r="90" spans="1:12" s="20" customFormat="1" ht="70.2" customHeight="1">
      <c r="A90" s="152" t="s">
        <v>296</v>
      </c>
      <c r="B90" s="59" t="s">
        <v>237</v>
      </c>
      <c r="C90" s="78">
        <v>0</v>
      </c>
      <c r="D90" s="79">
        <v>268562</v>
      </c>
      <c r="E90" s="80">
        <v>106438</v>
      </c>
      <c r="F90" s="78">
        <f t="shared" si="44"/>
        <v>0</v>
      </c>
      <c r="G90" s="79"/>
      <c r="H90" s="80"/>
      <c r="I90" s="78">
        <v>0</v>
      </c>
      <c r="J90" s="79">
        <v>268562</v>
      </c>
      <c r="K90" s="80">
        <v>106438</v>
      </c>
      <c r="L90" s="16"/>
    </row>
    <row r="91" spans="1:12" s="20" customFormat="1" ht="75" customHeight="1">
      <c r="A91" s="160" t="s">
        <v>298</v>
      </c>
      <c r="B91" s="158" t="s">
        <v>198</v>
      </c>
      <c r="C91" s="78">
        <v>45978.1</v>
      </c>
      <c r="D91" s="79">
        <v>2208.8000000000002</v>
      </c>
      <c r="E91" s="80">
        <v>20958.900000000001</v>
      </c>
      <c r="F91" s="78">
        <f t="shared" si="44"/>
        <v>0</v>
      </c>
      <c r="G91" s="79">
        <f t="shared" si="44"/>
        <v>0</v>
      </c>
      <c r="H91" s="80">
        <f t="shared" si="44"/>
        <v>0</v>
      </c>
      <c r="I91" s="78">
        <v>45978.1</v>
      </c>
      <c r="J91" s="79">
        <v>2208.8000000000002</v>
      </c>
      <c r="K91" s="80">
        <v>20958.900000000001</v>
      </c>
      <c r="L91" s="16"/>
    </row>
    <row r="92" spans="1:12" s="20" customFormat="1" ht="64.95" customHeight="1">
      <c r="A92" s="152" t="s">
        <v>150</v>
      </c>
      <c r="B92" s="59" t="s">
        <v>151</v>
      </c>
      <c r="C92" s="78">
        <v>103879.4</v>
      </c>
      <c r="D92" s="79">
        <v>0</v>
      </c>
      <c r="E92" s="80">
        <v>0</v>
      </c>
      <c r="F92" s="78">
        <f t="shared" si="44"/>
        <v>-21.099999999991269</v>
      </c>
      <c r="G92" s="79">
        <f t="shared" si="44"/>
        <v>0</v>
      </c>
      <c r="H92" s="80">
        <f t="shared" si="44"/>
        <v>0</v>
      </c>
      <c r="I92" s="78">
        <v>103858.3</v>
      </c>
      <c r="J92" s="79">
        <v>0</v>
      </c>
      <c r="K92" s="80">
        <v>0</v>
      </c>
      <c r="L92" s="16"/>
    </row>
    <row r="93" spans="1:12" s="20" customFormat="1" ht="34.950000000000003" customHeight="1">
      <c r="A93" s="152" t="s">
        <v>274</v>
      </c>
      <c r="B93" s="153" t="s">
        <v>200</v>
      </c>
      <c r="C93" s="78">
        <v>0</v>
      </c>
      <c r="D93" s="79">
        <v>71707.3</v>
      </c>
      <c r="E93" s="80">
        <v>0</v>
      </c>
      <c r="F93" s="78">
        <f t="shared" ref="F93:H108" si="45">I93-C93</f>
        <v>0</v>
      </c>
      <c r="G93" s="79">
        <f t="shared" si="45"/>
        <v>0</v>
      </c>
      <c r="H93" s="80">
        <f t="shared" si="45"/>
        <v>0</v>
      </c>
      <c r="I93" s="78">
        <v>0</v>
      </c>
      <c r="J93" s="79">
        <v>71707.3</v>
      </c>
      <c r="K93" s="80">
        <v>0</v>
      </c>
      <c r="L93" s="16"/>
    </row>
    <row r="94" spans="1:12" s="20" customFormat="1" ht="39.6" customHeight="1">
      <c r="A94" s="152" t="s">
        <v>202</v>
      </c>
      <c r="B94" s="153" t="s">
        <v>201</v>
      </c>
      <c r="C94" s="78">
        <v>10366.700000000001</v>
      </c>
      <c r="D94" s="79">
        <v>0</v>
      </c>
      <c r="E94" s="80">
        <v>0</v>
      </c>
      <c r="F94" s="78">
        <f t="shared" si="45"/>
        <v>0</v>
      </c>
      <c r="G94" s="79">
        <f t="shared" si="45"/>
        <v>0</v>
      </c>
      <c r="H94" s="80">
        <f t="shared" si="45"/>
        <v>0</v>
      </c>
      <c r="I94" s="78">
        <v>10366.700000000001</v>
      </c>
      <c r="J94" s="79">
        <v>0</v>
      </c>
      <c r="K94" s="80">
        <v>0</v>
      </c>
      <c r="L94" s="16"/>
    </row>
    <row r="95" spans="1:12" s="20" customFormat="1" ht="68.400000000000006" customHeight="1">
      <c r="A95" s="159" t="s">
        <v>299</v>
      </c>
      <c r="B95" s="161" t="s">
        <v>199</v>
      </c>
      <c r="C95" s="78">
        <v>15317.5</v>
      </c>
      <c r="D95" s="79">
        <v>14312.1</v>
      </c>
      <c r="E95" s="80">
        <v>15458.7</v>
      </c>
      <c r="F95" s="78">
        <f t="shared" si="45"/>
        <v>0</v>
      </c>
      <c r="G95" s="79">
        <f t="shared" si="45"/>
        <v>0</v>
      </c>
      <c r="H95" s="80">
        <f t="shared" si="45"/>
        <v>0</v>
      </c>
      <c r="I95" s="78">
        <v>15317.5</v>
      </c>
      <c r="J95" s="79">
        <v>14312.1</v>
      </c>
      <c r="K95" s="80">
        <v>15458.7</v>
      </c>
      <c r="L95" s="16"/>
    </row>
    <row r="96" spans="1:12" s="20" customFormat="1" ht="28.5" customHeight="1">
      <c r="A96" s="152" t="s">
        <v>206</v>
      </c>
      <c r="B96" s="161" t="s">
        <v>205</v>
      </c>
      <c r="C96" s="78">
        <v>0</v>
      </c>
      <c r="D96" s="79">
        <v>309188.2</v>
      </c>
      <c r="E96" s="80">
        <v>0</v>
      </c>
      <c r="F96" s="78">
        <f t="shared" si="45"/>
        <v>0</v>
      </c>
      <c r="G96" s="79">
        <f t="shared" si="45"/>
        <v>0</v>
      </c>
      <c r="H96" s="80">
        <f t="shared" si="45"/>
        <v>0</v>
      </c>
      <c r="I96" s="78">
        <v>0</v>
      </c>
      <c r="J96" s="79">
        <v>309188.2</v>
      </c>
      <c r="K96" s="80">
        <v>0</v>
      </c>
      <c r="L96" s="16"/>
    </row>
    <row r="97" spans="1:12" s="20" customFormat="1" ht="30.75" customHeight="1">
      <c r="A97" s="152" t="s">
        <v>155</v>
      </c>
      <c r="B97" s="59" t="s">
        <v>156</v>
      </c>
      <c r="C97" s="78">
        <v>40313.199999999997</v>
      </c>
      <c r="D97" s="79">
        <v>40313.199999999997</v>
      </c>
      <c r="E97" s="80">
        <v>40190.6</v>
      </c>
      <c r="F97" s="78">
        <f t="shared" si="45"/>
        <v>0</v>
      </c>
      <c r="G97" s="79">
        <f t="shared" si="45"/>
        <v>0</v>
      </c>
      <c r="H97" s="80">
        <f t="shared" si="45"/>
        <v>0</v>
      </c>
      <c r="I97" s="78">
        <v>40313.199999999997</v>
      </c>
      <c r="J97" s="79">
        <v>40313.199999999997</v>
      </c>
      <c r="K97" s="80">
        <v>40190.6</v>
      </c>
      <c r="L97" s="16"/>
    </row>
    <row r="98" spans="1:12" s="20" customFormat="1" ht="41.25" customHeight="1">
      <c r="A98" s="152" t="s">
        <v>144</v>
      </c>
      <c r="B98" s="59" t="s">
        <v>145</v>
      </c>
      <c r="C98" s="78">
        <v>9410</v>
      </c>
      <c r="D98" s="79">
        <v>9410</v>
      </c>
      <c r="E98" s="80">
        <v>9354</v>
      </c>
      <c r="F98" s="78">
        <f t="shared" si="45"/>
        <v>5.2000000000007276</v>
      </c>
      <c r="G98" s="79">
        <f t="shared" si="45"/>
        <v>5.2000000000007276</v>
      </c>
      <c r="H98" s="80">
        <f t="shared" si="45"/>
        <v>5.6000000000003638</v>
      </c>
      <c r="I98" s="78">
        <v>9415.2000000000007</v>
      </c>
      <c r="J98" s="79">
        <v>9415.2000000000007</v>
      </c>
      <c r="K98" s="80">
        <v>9359.6</v>
      </c>
      <c r="L98" s="16"/>
    </row>
    <row r="99" spans="1:12" s="20" customFormat="1" ht="57" customHeight="1">
      <c r="A99" s="159" t="s">
        <v>209</v>
      </c>
      <c r="B99" s="158" t="s">
        <v>210</v>
      </c>
      <c r="C99" s="78">
        <v>137267.29999999999</v>
      </c>
      <c r="D99" s="79">
        <v>0</v>
      </c>
      <c r="E99" s="80">
        <v>63125.2</v>
      </c>
      <c r="F99" s="78">
        <f t="shared" si="45"/>
        <v>0</v>
      </c>
      <c r="G99" s="79">
        <f t="shared" si="45"/>
        <v>0</v>
      </c>
      <c r="H99" s="80">
        <f t="shared" si="45"/>
        <v>0</v>
      </c>
      <c r="I99" s="78">
        <v>137267.29999999999</v>
      </c>
      <c r="J99" s="79">
        <v>0</v>
      </c>
      <c r="K99" s="80">
        <v>63125.2</v>
      </c>
      <c r="L99" s="16"/>
    </row>
    <row r="100" spans="1:12" s="20" customFormat="1" ht="44.4" customHeight="1">
      <c r="A100" s="152" t="s">
        <v>295</v>
      </c>
      <c r="B100" s="59" t="s">
        <v>146</v>
      </c>
      <c r="C100" s="78">
        <v>12455.6</v>
      </c>
      <c r="D100" s="79">
        <v>8017.5</v>
      </c>
      <c r="E100" s="80">
        <v>8017.5</v>
      </c>
      <c r="F100" s="78">
        <f t="shared" si="45"/>
        <v>0</v>
      </c>
      <c r="G100" s="79">
        <f t="shared" si="45"/>
        <v>0</v>
      </c>
      <c r="H100" s="80">
        <f t="shared" si="45"/>
        <v>0</v>
      </c>
      <c r="I100" s="78">
        <v>12455.6</v>
      </c>
      <c r="J100" s="79">
        <v>8017.5</v>
      </c>
      <c r="K100" s="80">
        <v>8017.5</v>
      </c>
      <c r="L100" s="16"/>
    </row>
    <row r="101" spans="1:12" s="20" customFormat="1" ht="43.5" customHeight="1">
      <c r="A101" s="152" t="s">
        <v>142</v>
      </c>
      <c r="B101" s="59" t="s">
        <v>143</v>
      </c>
      <c r="C101" s="78">
        <v>25000</v>
      </c>
      <c r="D101" s="79">
        <v>9000</v>
      </c>
      <c r="E101" s="80">
        <v>0</v>
      </c>
      <c r="F101" s="78">
        <f t="shared" si="45"/>
        <v>0</v>
      </c>
      <c r="G101" s="79">
        <f t="shared" si="45"/>
        <v>0</v>
      </c>
      <c r="H101" s="80">
        <f t="shared" si="45"/>
        <v>0</v>
      </c>
      <c r="I101" s="78">
        <v>25000</v>
      </c>
      <c r="J101" s="79">
        <v>9000</v>
      </c>
      <c r="K101" s="80">
        <v>0</v>
      </c>
      <c r="L101" s="16"/>
    </row>
    <row r="102" spans="1:12" s="20" customFormat="1" ht="44.25" customHeight="1">
      <c r="A102" s="152" t="s">
        <v>212</v>
      </c>
      <c r="B102" s="153" t="s">
        <v>213</v>
      </c>
      <c r="C102" s="78">
        <v>0</v>
      </c>
      <c r="D102" s="79">
        <v>0</v>
      </c>
      <c r="E102" s="80">
        <v>124963.8</v>
      </c>
      <c r="F102" s="78">
        <f t="shared" si="45"/>
        <v>0</v>
      </c>
      <c r="G102" s="79">
        <f t="shared" si="45"/>
        <v>0</v>
      </c>
      <c r="H102" s="80">
        <f t="shared" si="45"/>
        <v>0</v>
      </c>
      <c r="I102" s="78">
        <v>0</v>
      </c>
      <c r="J102" s="79">
        <v>0</v>
      </c>
      <c r="K102" s="80">
        <v>124963.8</v>
      </c>
      <c r="L102" s="16"/>
    </row>
    <row r="103" spans="1:12" s="20" customFormat="1" ht="63.75" customHeight="1">
      <c r="A103" s="152" t="s">
        <v>152</v>
      </c>
      <c r="B103" s="59" t="s">
        <v>153</v>
      </c>
      <c r="C103" s="78">
        <v>540987.19999999995</v>
      </c>
      <c r="D103" s="79">
        <v>599619</v>
      </c>
      <c r="E103" s="80">
        <v>0</v>
      </c>
      <c r="F103" s="78">
        <f t="shared" si="45"/>
        <v>0</v>
      </c>
      <c r="G103" s="79">
        <f t="shared" si="45"/>
        <v>0</v>
      </c>
      <c r="H103" s="80">
        <f t="shared" si="45"/>
        <v>0</v>
      </c>
      <c r="I103" s="78">
        <v>540987.19999999995</v>
      </c>
      <c r="J103" s="79">
        <v>599619</v>
      </c>
      <c r="K103" s="80">
        <v>0</v>
      </c>
      <c r="L103" s="16"/>
    </row>
    <row r="104" spans="1:12" s="20" customFormat="1" ht="42" customHeight="1">
      <c r="A104" s="152" t="s">
        <v>157</v>
      </c>
      <c r="B104" s="59" t="s">
        <v>158</v>
      </c>
      <c r="C104" s="78">
        <v>199311.8</v>
      </c>
      <c r="D104" s="79">
        <v>423172.8</v>
      </c>
      <c r="E104" s="80">
        <v>641125</v>
      </c>
      <c r="F104" s="78">
        <f t="shared" si="45"/>
        <v>-199311.8</v>
      </c>
      <c r="G104" s="79">
        <f t="shared" si="45"/>
        <v>99655.900000000023</v>
      </c>
      <c r="H104" s="80">
        <f t="shared" si="45"/>
        <v>99655.900000000023</v>
      </c>
      <c r="I104" s="78">
        <v>0</v>
      </c>
      <c r="J104" s="79">
        <v>522828.7</v>
      </c>
      <c r="K104" s="80">
        <v>740780.9</v>
      </c>
      <c r="L104" s="16"/>
    </row>
    <row r="105" spans="1:12" s="20" customFormat="1" ht="39" customHeight="1">
      <c r="A105" s="152" t="s">
        <v>203</v>
      </c>
      <c r="B105" s="153" t="s">
        <v>204</v>
      </c>
      <c r="C105" s="78">
        <v>16595.2</v>
      </c>
      <c r="D105" s="79">
        <v>0</v>
      </c>
      <c r="E105" s="80">
        <v>0</v>
      </c>
      <c r="F105" s="78">
        <f>I105-C105</f>
        <v>0</v>
      </c>
      <c r="G105" s="79">
        <f t="shared" si="45"/>
        <v>0</v>
      </c>
      <c r="H105" s="80">
        <f t="shared" si="45"/>
        <v>0</v>
      </c>
      <c r="I105" s="78">
        <v>16595.2</v>
      </c>
      <c r="J105" s="79">
        <v>0</v>
      </c>
      <c r="K105" s="80">
        <v>0</v>
      </c>
      <c r="L105" s="16"/>
    </row>
    <row r="106" spans="1:12" s="20" customFormat="1" ht="102.75" customHeight="1">
      <c r="A106" s="152" t="s">
        <v>309</v>
      </c>
      <c r="B106" s="153" t="s">
        <v>308</v>
      </c>
      <c r="C106" s="78">
        <v>0</v>
      </c>
      <c r="D106" s="79">
        <v>0</v>
      </c>
      <c r="E106" s="80">
        <v>0</v>
      </c>
      <c r="F106" s="78">
        <f>I106-C106</f>
        <v>3627.4</v>
      </c>
      <c r="G106" s="79">
        <f t="shared" si="45"/>
        <v>0</v>
      </c>
      <c r="H106" s="80">
        <f t="shared" si="45"/>
        <v>0</v>
      </c>
      <c r="I106" s="78">
        <v>3627.4</v>
      </c>
      <c r="J106" s="79">
        <v>0</v>
      </c>
      <c r="K106" s="80">
        <v>0</v>
      </c>
      <c r="L106" s="16"/>
    </row>
    <row r="107" spans="1:12" s="20" customFormat="1" ht="67.5" customHeight="1">
      <c r="A107" s="152" t="s">
        <v>335</v>
      </c>
      <c r="B107" s="153" t="s">
        <v>310</v>
      </c>
      <c r="C107" s="78">
        <v>0</v>
      </c>
      <c r="D107" s="79">
        <v>0</v>
      </c>
      <c r="E107" s="80">
        <v>0</v>
      </c>
      <c r="F107" s="78">
        <f>I107-C107</f>
        <v>77269.600000000006</v>
      </c>
      <c r="G107" s="79">
        <f t="shared" si="45"/>
        <v>224922.2</v>
      </c>
      <c r="H107" s="80">
        <f t="shared" si="45"/>
        <v>0</v>
      </c>
      <c r="I107" s="78">
        <v>77269.600000000006</v>
      </c>
      <c r="J107" s="79">
        <v>224922.2</v>
      </c>
      <c r="K107" s="80">
        <v>0</v>
      </c>
      <c r="L107" s="16"/>
    </row>
    <row r="108" spans="1:12" s="20" customFormat="1" ht="73.95" customHeight="1">
      <c r="A108" s="152" t="s">
        <v>300</v>
      </c>
      <c r="B108" s="153" t="s">
        <v>241</v>
      </c>
      <c r="C108" s="78">
        <v>8100</v>
      </c>
      <c r="D108" s="79">
        <v>7200</v>
      </c>
      <c r="E108" s="80">
        <v>0</v>
      </c>
      <c r="F108" s="78">
        <f t="shared" ref="F108:H125" si="46">I108-C108</f>
        <v>0</v>
      </c>
      <c r="G108" s="79">
        <f t="shared" si="45"/>
        <v>0</v>
      </c>
      <c r="H108" s="80">
        <f t="shared" si="45"/>
        <v>0</v>
      </c>
      <c r="I108" s="78">
        <v>8100</v>
      </c>
      <c r="J108" s="79">
        <v>7200</v>
      </c>
      <c r="K108" s="80">
        <v>0</v>
      </c>
      <c r="L108" s="16"/>
    </row>
    <row r="109" spans="1:12" s="20" customFormat="1" ht="39" customHeight="1">
      <c r="A109" s="152" t="s">
        <v>303</v>
      </c>
      <c r="B109" s="153" t="s">
        <v>304</v>
      </c>
      <c r="C109" s="78">
        <v>0</v>
      </c>
      <c r="D109" s="79">
        <v>0</v>
      </c>
      <c r="E109" s="80">
        <v>0</v>
      </c>
      <c r="F109" s="78">
        <f>I109-C109</f>
        <v>0</v>
      </c>
      <c r="G109" s="79">
        <f t="shared" ref="G109:H124" si="47">J109-D109</f>
        <v>29400</v>
      </c>
      <c r="H109" s="80">
        <f t="shared" si="47"/>
        <v>9800</v>
      </c>
      <c r="I109" s="78">
        <v>0</v>
      </c>
      <c r="J109" s="79">
        <v>29400</v>
      </c>
      <c r="K109" s="80">
        <v>9800</v>
      </c>
      <c r="L109" s="16"/>
    </row>
    <row r="110" spans="1:12" s="20" customFormat="1" ht="44.25" customHeight="1">
      <c r="A110" s="152" t="s">
        <v>331</v>
      </c>
      <c r="B110" s="153" t="s">
        <v>305</v>
      </c>
      <c r="C110" s="78">
        <v>0</v>
      </c>
      <c r="D110" s="79">
        <v>0</v>
      </c>
      <c r="E110" s="80">
        <v>0</v>
      </c>
      <c r="F110" s="78">
        <f>I110-C110</f>
        <v>6757.8</v>
      </c>
      <c r="G110" s="79">
        <f t="shared" si="47"/>
        <v>6757.8</v>
      </c>
      <c r="H110" s="80">
        <f t="shared" si="47"/>
        <v>6757.8</v>
      </c>
      <c r="I110" s="78">
        <v>6757.8</v>
      </c>
      <c r="J110" s="79">
        <v>6757.8</v>
      </c>
      <c r="K110" s="80">
        <v>6757.8</v>
      </c>
      <c r="L110" s="151" t="s">
        <v>332</v>
      </c>
    </row>
    <row r="111" spans="1:12" s="20" customFormat="1" ht="69.75" customHeight="1">
      <c r="A111" s="152" t="s">
        <v>276</v>
      </c>
      <c r="B111" s="153" t="s">
        <v>240</v>
      </c>
      <c r="C111" s="78">
        <v>1493.8</v>
      </c>
      <c r="D111" s="79">
        <v>17241.2</v>
      </c>
      <c r="E111" s="80">
        <v>363.8</v>
      </c>
      <c r="F111" s="78">
        <f t="shared" si="46"/>
        <v>0</v>
      </c>
      <c r="G111" s="79">
        <f t="shared" si="47"/>
        <v>0</v>
      </c>
      <c r="H111" s="80">
        <f t="shared" si="47"/>
        <v>0</v>
      </c>
      <c r="I111" s="78">
        <v>1493.8</v>
      </c>
      <c r="J111" s="79">
        <v>17241.2</v>
      </c>
      <c r="K111" s="80">
        <v>363.8</v>
      </c>
      <c r="L111" s="16"/>
    </row>
    <row r="112" spans="1:12" ht="69.75" customHeight="1">
      <c r="A112" s="152" t="s">
        <v>105</v>
      </c>
      <c r="B112" s="59" t="s">
        <v>106</v>
      </c>
      <c r="C112" s="78">
        <v>34939.1</v>
      </c>
      <c r="D112" s="79">
        <v>34939.1</v>
      </c>
      <c r="E112" s="80">
        <v>34939.1</v>
      </c>
      <c r="F112" s="78">
        <f t="shared" si="46"/>
        <v>16135.099999999999</v>
      </c>
      <c r="G112" s="79">
        <f t="shared" si="47"/>
        <v>16135.099999999999</v>
      </c>
      <c r="H112" s="80">
        <f t="shared" si="47"/>
        <v>16135.099999999999</v>
      </c>
      <c r="I112" s="78">
        <v>51074.2</v>
      </c>
      <c r="J112" s="79">
        <v>51074.2</v>
      </c>
      <c r="K112" s="80">
        <v>51074.2</v>
      </c>
      <c r="L112" s="16"/>
    </row>
    <row r="113" spans="1:12" ht="75.599999999999994" customHeight="1">
      <c r="A113" s="152" t="s">
        <v>238</v>
      </c>
      <c r="B113" s="59" t="s">
        <v>239</v>
      </c>
      <c r="C113" s="78">
        <v>9050</v>
      </c>
      <c r="D113" s="79">
        <v>0</v>
      </c>
      <c r="E113" s="80">
        <v>0</v>
      </c>
      <c r="F113" s="78">
        <f t="shared" si="46"/>
        <v>0</v>
      </c>
      <c r="G113" s="79">
        <f t="shared" si="47"/>
        <v>0</v>
      </c>
      <c r="H113" s="80">
        <f t="shared" si="47"/>
        <v>0</v>
      </c>
      <c r="I113" s="78">
        <v>9050</v>
      </c>
      <c r="J113" s="79">
        <v>0</v>
      </c>
      <c r="K113" s="80">
        <v>0</v>
      </c>
      <c r="L113" s="16"/>
    </row>
    <row r="114" spans="1:12" ht="79.5" customHeight="1">
      <c r="A114" s="152" t="s">
        <v>313</v>
      </c>
      <c r="B114" s="59" t="s">
        <v>314</v>
      </c>
      <c r="C114" s="78">
        <v>0</v>
      </c>
      <c r="D114" s="79">
        <v>0</v>
      </c>
      <c r="E114" s="80">
        <v>0</v>
      </c>
      <c r="F114" s="78">
        <f>I114-C114</f>
        <v>18391</v>
      </c>
      <c r="G114" s="79">
        <f t="shared" si="47"/>
        <v>18391</v>
      </c>
      <c r="H114" s="80">
        <f t="shared" si="47"/>
        <v>23915.8</v>
      </c>
      <c r="I114" s="78">
        <v>18391</v>
      </c>
      <c r="J114" s="79">
        <v>18391</v>
      </c>
      <c r="K114" s="80">
        <v>23915.8</v>
      </c>
      <c r="L114" s="16"/>
    </row>
    <row r="115" spans="1:12" ht="51.6" customHeight="1">
      <c r="A115" s="152" t="s">
        <v>97</v>
      </c>
      <c r="B115" s="59" t="s">
        <v>107</v>
      </c>
      <c r="C115" s="143">
        <v>14216.1</v>
      </c>
      <c r="D115" s="144">
        <v>13991</v>
      </c>
      <c r="E115" s="145">
        <v>13050.4</v>
      </c>
      <c r="F115" s="143">
        <f t="shared" si="46"/>
        <v>-48.800000000001091</v>
      </c>
      <c r="G115" s="144">
        <f t="shared" si="47"/>
        <v>-47.200000000000728</v>
      </c>
      <c r="H115" s="145">
        <f t="shared" si="47"/>
        <v>-50.100000000000364</v>
      </c>
      <c r="I115" s="78">
        <v>14167.3</v>
      </c>
      <c r="J115" s="79">
        <v>13943.8</v>
      </c>
      <c r="K115" s="80">
        <v>13000.3</v>
      </c>
      <c r="L115" s="16"/>
    </row>
    <row r="116" spans="1:12" ht="53.25" customHeight="1">
      <c r="A116" s="159" t="s">
        <v>223</v>
      </c>
      <c r="B116" s="162" t="s">
        <v>224</v>
      </c>
      <c r="C116" s="143">
        <v>9352</v>
      </c>
      <c r="D116" s="144">
        <v>9352</v>
      </c>
      <c r="E116" s="145">
        <v>9352</v>
      </c>
      <c r="F116" s="143">
        <f t="shared" si="46"/>
        <v>0</v>
      </c>
      <c r="G116" s="144">
        <f t="shared" si="47"/>
        <v>0</v>
      </c>
      <c r="H116" s="145">
        <f t="shared" si="47"/>
        <v>0</v>
      </c>
      <c r="I116" s="78">
        <v>9352</v>
      </c>
      <c r="J116" s="79">
        <v>9352</v>
      </c>
      <c r="K116" s="80">
        <v>9352</v>
      </c>
      <c r="L116" s="16"/>
    </row>
    <row r="117" spans="1:12" ht="45" customHeight="1">
      <c r="A117" s="159" t="s">
        <v>221</v>
      </c>
      <c r="B117" s="161" t="s">
        <v>222</v>
      </c>
      <c r="C117" s="143">
        <v>7820.2</v>
      </c>
      <c r="D117" s="144">
        <v>7820.2</v>
      </c>
      <c r="E117" s="145">
        <v>7848.6</v>
      </c>
      <c r="F117" s="143">
        <f t="shared" si="46"/>
        <v>0</v>
      </c>
      <c r="G117" s="144">
        <f t="shared" si="47"/>
        <v>0</v>
      </c>
      <c r="H117" s="145">
        <f t="shared" si="47"/>
        <v>0</v>
      </c>
      <c r="I117" s="78">
        <v>7820.2</v>
      </c>
      <c r="J117" s="79">
        <v>7820.2</v>
      </c>
      <c r="K117" s="80">
        <v>7848.6</v>
      </c>
      <c r="L117" s="16"/>
    </row>
    <row r="118" spans="1:12" ht="37.200000000000003" customHeight="1">
      <c r="A118" s="152" t="s">
        <v>108</v>
      </c>
      <c r="B118" s="59" t="s">
        <v>285</v>
      </c>
      <c r="C118" s="78">
        <v>14532.2</v>
      </c>
      <c r="D118" s="79">
        <v>12150</v>
      </c>
      <c r="E118" s="80">
        <v>12150</v>
      </c>
      <c r="F118" s="78">
        <f t="shared" si="46"/>
        <v>0</v>
      </c>
      <c r="G118" s="79">
        <f t="shared" si="47"/>
        <v>0</v>
      </c>
      <c r="H118" s="80">
        <f t="shared" si="47"/>
        <v>0</v>
      </c>
      <c r="I118" s="78">
        <v>14532.2</v>
      </c>
      <c r="J118" s="79">
        <v>12150</v>
      </c>
      <c r="K118" s="80">
        <v>12150</v>
      </c>
      <c r="L118" s="16"/>
    </row>
    <row r="119" spans="1:12" ht="58.2" customHeight="1">
      <c r="A119" s="152" t="s">
        <v>307</v>
      </c>
      <c r="B119" s="59" t="s">
        <v>306</v>
      </c>
      <c r="C119" s="78">
        <v>0</v>
      </c>
      <c r="D119" s="79">
        <v>0</v>
      </c>
      <c r="E119" s="80">
        <v>0</v>
      </c>
      <c r="F119" s="78">
        <f t="shared" si="46"/>
        <v>29386</v>
      </c>
      <c r="G119" s="79">
        <f t="shared" si="47"/>
        <v>15121.7</v>
      </c>
      <c r="H119" s="80">
        <f t="shared" si="47"/>
        <v>0</v>
      </c>
      <c r="I119" s="78">
        <v>29386</v>
      </c>
      <c r="J119" s="79">
        <v>15121.7</v>
      </c>
      <c r="K119" s="80">
        <v>0</v>
      </c>
      <c r="L119" s="16"/>
    </row>
    <row r="120" spans="1:12" ht="47.25" customHeight="1">
      <c r="A120" s="159" t="s">
        <v>277</v>
      </c>
      <c r="B120" s="158" t="s">
        <v>214</v>
      </c>
      <c r="C120" s="78">
        <v>213490.7</v>
      </c>
      <c r="D120" s="79">
        <v>0</v>
      </c>
      <c r="E120" s="80">
        <v>0</v>
      </c>
      <c r="F120" s="78">
        <f t="shared" si="46"/>
        <v>0</v>
      </c>
      <c r="G120" s="79">
        <f t="shared" si="47"/>
        <v>0</v>
      </c>
      <c r="H120" s="80">
        <f t="shared" si="47"/>
        <v>0</v>
      </c>
      <c r="I120" s="78">
        <v>213490.7</v>
      </c>
      <c r="J120" s="79">
        <v>0</v>
      </c>
      <c r="K120" s="80">
        <v>0</v>
      </c>
      <c r="L120" s="16"/>
    </row>
    <row r="121" spans="1:12" ht="33" customHeight="1">
      <c r="A121" s="159" t="s">
        <v>215</v>
      </c>
      <c r="B121" s="158" t="s">
        <v>216</v>
      </c>
      <c r="C121" s="78">
        <v>23573.599999999999</v>
      </c>
      <c r="D121" s="79">
        <v>26769.200000000001</v>
      </c>
      <c r="E121" s="80">
        <v>27404.799999999999</v>
      </c>
      <c r="F121" s="78">
        <f t="shared" si="46"/>
        <v>0</v>
      </c>
      <c r="G121" s="79">
        <f t="shared" si="47"/>
        <v>0</v>
      </c>
      <c r="H121" s="80">
        <f t="shared" si="47"/>
        <v>-9.9999999998544808E-2</v>
      </c>
      <c r="I121" s="78">
        <v>23573.599999999999</v>
      </c>
      <c r="J121" s="79">
        <v>26769.200000000001</v>
      </c>
      <c r="K121" s="80">
        <v>27404.7</v>
      </c>
      <c r="L121" s="16"/>
    </row>
    <row r="122" spans="1:12" ht="30.75" customHeight="1">
      <c r="A122" s="17" t="s">
        <v>273</v>
      </c>
      <c r="B122" s="59" t="s">
        <v>249</v>
      </c>
      <c r="C122" s="78">
        <v>9488.7000000000007</v>
      </c>
      <c r="D122" s="79">
        <v>7521.5</v>
      </c>
      <c r="E122" s="80">
        <v>8780.6</v>
      </c>
      <c r="F122" s="78">
        <f t="shared" si="46"/>
        <v>2.0999999999985448</v>
      </c>
      <c r="G122" s="79">
        <f t="shared" si="47"/>
        <v>1.6000000000003638</v>
      </c>
      <c r="H122" s="80">
        <f t="shared" si="47"/>
        <v>2.7999999999992724</v>
      </c>
      <c r="I122" s="78">
        <v>9490.7999999999993</v>
      </c>
      <c r="J122" s="79">
        <v>7523.1</v>
      </c>
      <c r="K122" s="80">
        <v>8783.4</v>
      </c>
      <c r="L122" s="16"/>
    </row>
    <row r="123" spans="1:12" ht="42.75" customHeight="1">
      <c r="A123" s="159" t="s">
        <v>244</v>
      </c>
      <c r="B123" s="158" t="s">
        <v>245</v>
      </c>
      <c r="C123" s="78">
        <v>91865.4</v>
      </c>
      <c r="D123" s="79">
        <v>79112.3</v>
      </c>
      <c r="E123" s="80">
        <v>91168.8</v>
      </c>
      <c r="F123" s="78">
        <f t="shared" si="46"/>
        <v>68.30000000000291</v>
      </c>
      <c r="G123" s="79">
        <f t="shared" si="47"/>
        <v>422.09999999999127</v>
      </c>
      <c r="H123" s="80">
        <f t="shared" si="47"/>
        <v>-47.600000000005821</v>
      </c>
      <c r="I123" s="78">
        <v>91933.7</v>
      </c>
      <c r="J123" s="79">
        <v>79534.399999999994</v>
      </c>
      <c r="K123" s="80">
        <v>91121.2</v>
      </c>
      <c r="L123" s="16"/>
    </row>
    <row r="124" spans="1:12" ht="39" customHeight="1">
      <c r="A124" s="159" t="s">
        <v>247</v>
      </c>
      <c r="B124" s="158" t="s">
        <v>248</v>
      </c>
      <c r="C124" s="78">
        <v>112058.6</v>
      </c>
      <c r="D124" s="79">
        <v>106734.39999999999</v>
      </c>
      <c r="E124" s="80">
        <v>106734.39999999999</v>
      </c>
      <c r="F124" s="78">
        <f t="shared" si="46"/>
        <v>508.79999999998836</v>
      </c>
      <c r="G124" s="79">
        <f t="shared" si="47"/>
        <v>484.60000000000582</v>
      </c>
      <c r="H124" s="80">
        <f t="shared" si="47"/>
        <v>594.10000000000582</v>
      </c>
      <c r="I124" s="78">
        <v>112567.4</v>
      </c>
      <c r="J124" s="79">
        <v>107219</v>
      </c>
      <c r="K124" s="80">
        <v>107328.5</v>
      </c>
      <c r="L124" s="16"/>
    </row>
    <row r="125" spans="1:12" ht="44.25" customHeight="1">
      <c r="A125" s="152" t="s">
        <v>226</v>
      </c>
      <c r="B125" s="158" t="s">
        <v>227</v>
      </c>
      <c r="C125" s="78">
        <v>2008.5</v>
      </c>
      <c r="D125" s="79">
        <v>0</v>
      </c>
      <c r="E125" s="80">
        <v>0</v>
      </c>
      <c r="F125" s="78">
        <f t="shared" si="46"/>
        <v>39</v>
      </c>
      <c r="G125" s="79">
        <f t="shared" si="46"/>
        <v>0</v>
      </c>
      <c r="H125" s="80">
        <f t="shared" si="46"/>
        <v>0</v>
      </c>
      <c r="I125" s="78">
        <v>2047.5</v>
      </c>
      <c r="J125" s="79">
        <v>0</v>
      </c>
      <c r="K125" s="80">
        <v>0</v>
      </c>
      <c r="L125" s="16"/>
    </row>
    <row r="126" spans="1:12" ht="43.5" customHeight="1">
      <c r="A126" s="152" t="s">
        <v>228</v>
      </c>
      <c r="B126" s="163" t="s">
        <v>229</v>
      </c>
      <c r="C126" s="78">
        <v>10270</v>
      </c>
      <c r="D126" s="79">
        <v>10270</v>
      </c>
      <c r="E126" s="80">
        <v>10270</v>
      </c>
      <c r="F126" s="78">
        <f t="shared" ref="F126:H143" si="48">I126-C126</f>
        <v>6480</v>
      </c>
      <c r="G126" s="79">
        <f t="shared" si="48"/>
        <v>6480</v>
      </c>
      <c r="H126" s="80">
        <f t="shared" si="48"/>
        <v>6480</v>
      </c>
      <c r="I126" s="78">
        <v>16750</v>
      </c>
      <c r="J126" s="79">
        <v>16750</v>
      </c>
      <c r="K126" s="80">
        <v>16750</v>
      </c>
      <c r="L126" s="16"/>
    </row>
    <row r="127" spans="1:12" ht="29.25" customHeight="1">
      <c r="A127" s="152" t="s">
        <v>218</v>
      </c>
      <c r="B127" s="153" t="s">
        <v>219</v>
      </c>
      <c r="C127" s="78">
        <v>23269.599999999999</v>
      </c>
      <c r="D127" s="79">
        <v>50150.7</v>
      </c>
      <c r="E127" s="80">
        <v>28792.6</v>
      </c>
      <c r="F127" s="78">
        <f t="shared" si="48"/>
        <v>0</v>
      </c>
      <c r="G127" s="79">
        <f t="shared" si="48"/>
        <v>0</v>
      </c>
      <c r="H127" s="80">
        <f t="shared" si="48"/>
        <v>0</v>
      </c>
      <c r="I127" s="78">
        <v>23269.599999999999</v>
      </c>
      <c r="J127" s="79">
        <v>50150.7</v>
      </c>
      <c r="K127" s="80">
        <v>28792.6</v>
      </c>
      <c r="L127" s="16"/>
    </row>
    <row r="128" spans="1:12" ht="44.25" customHeight="1">
      <c r="A128" s="152" t="s">
        <v>183</v>
      </c>
      <c r="B128" s="59" t="s">
        <v>109</v>
      </c>
      <c r="C128" s="78">
        <v>466411.5</v>
      </c>
      <c r="D128" s="79">
        <v>686276.4</v>
      </c>
      <c r="E128" s="80">
        <v>686276.5</v>
      </c>
      <c r="F128" s="78">
        <f t="shared" si="48"/>
        <v>0</v>
      </c>
      <c r="G128" s="79">
        <f t="shared" si="48"/>
        <v>0</v>
      </c>
      <c r="H128" s="80">
        <f t="shared" si="48"/>
        <v>0</v>
      </c>
      <c r="I128" s="78">
        <v>466411.5</v>
      </c>
      <c r="J128" s="79">
        <v>686276.4</v>
      </c>
      <c r="K128" s="80">
        <v>686276.5</v>
      </c>
      <c r="L128" s="16"/>
    </row>
    <row r="129" spans="1:12" ht="42" customHeight="1">
      <c r="A129" s="164" t="s">
        <v>220</v>
      </c>
      <c r="B129" s="165" t="s">
        <v>179</v>
      </c>
      <c r="C129" s="78">
        <v>79725.100000000006</v>
      </c>
      <c r="D129" s="79">
        <v>114247</v>
      </c>
      <c r="E129" s="80">
        <v>169399.5</v>
      </c>
      <c r="F129" s="78">
        <f t="shared" si="48"/>
        <v>100074.9</v>
      </c>
      <c r="G129" s="79">
        <f t="shared" si="48"/>
        <v>-692.19999999999709</v>
      </c>
      <c r="H129" s="80">
        <f t="shared" si="48"/>
        <v>15839.200000000012</v>
      </c>
      <c r="I129" s="78">
        <v>179800</v>
      </c>
      <c r="J129" s="79">
        <v>113554.8</v>
      </c>
      <c r="K129" s="80">
        <v>185238.7</v>
      </c>
      <c r="L129" s="16"/>
    </row>
    <row r="130" spans="1:12" ht="54.75" customHeight="1">
      <c r="A130" s="152" t="s">
        <v>207</v>
      </c>
      <c r="B130" s="153" t="s">
        <v>208</v>
      </c>
      <c r="C130" s="78">
        <v>14216</v>
      </c>
      <c r="D130" s="79">
        <v>0</v>
      </c>
      <c r="E130" s="80">
        <v>0</v>
      </c>
      <c r="F130" s="78">
        <f t="shared" si="48"/>
        <v>0</v>
      </c>
      <c r="G130" s="79">
        <f t="shared" si="48"/>
        <v>0</v>
      </c>
      <c r="H130" s="80">
        <f t="shared" si="48"/>
        <v>0</v>
      </c>
      <c r="I130" s="78">
        <v>14216</v>
      </c>
      <c r="J130" s="79">
        <v>0</v>
      </c>
      <c r="K130" s="80">
        <v>0</v>
      </c>
      <c r="L130" s="16"/>
    </row>
    <row r="131" spans="1:12" ht="40.5" customHeight="1">
      <c r="A131" s="152" t="s">
        <v>297</v>
      </c>
      <c r="B131" s="59" t="s">
        <v>138</v>
      </c>
      <c r="C131" s="78">
        <v>88439</v>
      </c>
      <c r="D131" s="79">
        <v>98297.7</v>
      </c>
      <c r="E131" s="80">
        <v>107665.5</v>
      </c>
      <c r="F131" s="78">
        <f t="shared" si="48"/>
        <v>11721</v>
      </c>
      <c r="G131" s="79">
        <f t="shared" si="48"/>
        <v>-1182.3999999999942</v>
      </c>
      <c r="H131" s="80">
        <f t="shared" si="48"/>
        <v>-7716.1000000000058</v>
      </c>
      <c r="I131" s="78">
        <v>100160</v>
      </c>
      <c r="J131" s="79">
        <v>97115.3</v>
      </c>
      <c r="K131" s="80">
        <v>99949.4</v>
      </c>
      <c r="L131" s="16"/>
    </row>
    <row r="132" spans="1:12" ht="40.200000000000003" customHeight="1">
      <c r="A132" s="152" t="s">
        <v>184</v>
      </c>
      <c r="B132" s="59" t="s">
        <v>110</v>
      </c>
      <c r="C132" s="78">
        <v>333082.5</v>
      </c>
      <c r="D132" s="79">
        <v>333082.5</v>
      </c>
      <c r="E132" s="80">
        <v>347270.9</v>
      </c>
      <c r="F132" s="78">
        <f t="shared" si="48"/>
        <v>0</v>
      </c>
      <c r="G132" s="79">
        <f t="shared" si="48"/>
        <v>0</v>
      </c>
      <c r="H132" s="80">
        <f t="shared" si="48"/>
        <v>0</v>
      </c>
      <c r="I132" s="78">
        <v>333082.5</v>
      </c>
      <c r="J132" s="79">
        <v>333082.5</v>
      </c>
      <c r="K132" s="80">
        <v>347270.9</v>
      </c>
      <c r="L132" s="16"/>
    </row>
    <row r="133" spans="1:12" s="20" customFormat="1" ht="40.5" customHeight="1">
      <c r="A133" s="152" t="s">
        <v>325</v>
      </c>
      <c r="B133" s="59" t="s">
        <v>111</v>
      </c>
      <c r="C133" s="78">
        <f>0+30000</f>
        <v>30000</v>
      </c>
      <c r="D133" s="79">
        <v>0</v>
      </c>
      <c r="E133" s="80">
        <v>0</v>
      </c>
      <c r="F133" s="78">
        <f t="shared" si="48"/>
        <v>0</v>
      </c>
      <c r="G133" s="79">
        <f t="shared" si="48"/>
        <v>0</v>
      </c>
      <c r="H133" s="80">
        <f t="shared" si="48"/>
        <v>0</v>
      </c>
      <c r="I133" s="78">
        <v>30000</v>
      </c>
      <c r="J133" s="79">
        <v>0</v>
      </c>
      <c r="K133" s="80">
        <v>0</v>
      </c>
      <c r="L133" s="151" t="s">
        <v>324</v>
      </c>
    </row>
    <row r="134" spans="1:12" s="20" customFormat="1" ht="52.2" customHeight="1">
      <c r="A134" s="152" t="s">
        <v>294</v>
      </c>
      <c r="B134" s="59" t="s">
        <v>284</v>
      </c>
      <c r="C134" s="78">
        <v>53553.1</v>
      </c>
      <c r="D134" s="79">
        <v>56148</v>
      </c>
      <c r="E134" s="80">
        <v>20649</v>
      </c>
      <c r="F134" s="78">
        <f t="shared" si="48"/>
        <v>2851.4000000000015</v>
      </c>
      <c r="G134" s="79">
        <f t="shared" si="48"/>
        <v>0</v>
      </c>
      <c r="H134" s="80">
        <f t="shared" si="48"/>
        <v>0</v>
      </c>
      <c r="I134" s="78">
        <v>56404.5</v>
      </c>
      <c r="J134" s="79">
        <v>56148</v>
      </c>
      <c r="K134" s="80">
        <v>20649</v>
      </c>
      <c r="L134" s="16"/>
    </row>
    <row r="135" spans="1:12" s="20" customFormat="1" ht="65.25" customHeight="1">
      <c r="A135" s="152" t="s">
        <v>311</v>
      </c>
      <c r="B135" s="59" t="s">
        <v>312</v>
      </c>
      <c r="C135" s="78">
        <v>0</v>
      </c>
      <c r="D135" s="79">
        <v>0</v>
      </c>
      <c r="E135" s="80">
        <v>0</v>
      </c>
      <c r="F135" s="78">
        <f t="shared" si="48"/>
        <v>0</v>
      </c>
      <c r="G135" s="79">
        <f t="shared" si="48"/>
        <v>18293.900000000001</v>
      </c>
      <c r="H135" s="80">
        <f t="shared" si="48"/>
        <v>15572.5</v>
      </c>
      <c r="I135" s="78">
        <v>0</v>
      </c>
      <c r="J135" s="79">
        <v>18293.900000000001</v>
      </c>
      <c r="K135" s="80">
        <v>15572.5</v>
      </c>
      <c r="L135" s="16"/>
    </row>
    <row r="136" spans="1:12" s="20" customFormat="1" ht="36.75" customHeight="1">
      <c r="A136" s="152" t="s">
        <v>250</v>
      </c>
      <c r="B136" s="59" t="s">
        <v>251</v>
      </c>
      <c r="C136" s="78">
        <v>53622.2</v>
      </c>
      <c r="D136" s="79">
        <v>15202.4</v>
      </c>
      <c r="E136" s="80">
        <v>53528.5</v>
      </c>
      <c r="F136" s="78">
        <f t="shared" si="48"/>
        <v>756422.9</v>
      </c>
      <c r="G136" s="79">
        <f t="shared" si="48"/>
        <v>523959.1</v>
      </c>
      <c r="H136" s="80">
        <f t="shared" si="48"/>
        <v>38287.399999999994</v>
      </c>
      <c r="I136" s="78">
        <v>810045.1</v>
      </c>
      <c r="J136" s="79">
        <v>539161.5</v>
      </c>
      <c r="K136" s="80">
        <v>91815.9</v>
      </c>
      <c r="L136" s="16"/>
    </row>
    <row r="137" spans="1:12" s="20" customFormat="1" ht="51" customHeight="1">
      <c r="A137" s="152" t="s">
        <v>327</v>
      </c>
      <c r="B137" s="59" t="s">
        <v>317</v>
      </c>
      <c r="C137" s="78">
        <v>0</v>
      </c>
      <c r="D137" s="79">
        <v>0</v>
      </c>
      <c r="E137" s="80">
        <v>0</v>
      </c>
      <c r="F137" s="78">
        <f t="shared" si="48"/>
        <v>83258.899999999994</v>
      </c>
      <c r="G137" s="79">
        <f t="shared" si="48"/>
        <v>83258.899999999994</v>
      </c>
      <c r="H137" s="80">
        <f t="shared" si="48"/>
        <v>83258.899999999994</v>
      </c>
      <c r="I137" s="78">
        <v>83258.899999999994</v>
      </c>
      <c r="J137" s="79">
        <v>83258.899999999994</v>
      </c>
      <c r="K137" s="80">
        <v>83258.899999999994</v>
      </c>
      <c r="L137" s="151" t="s">
        <v>326</v>
      </c>
    </row>
    <row r="138" spans="1:12" s="20" customFormat="1" ht="50.25" customHeight="1">
      <c r="A138" s="152" t="s">
        <v>323</v>
      </c>
      <c r="B138" s="59" t="s">
        <v>154</v>
      </c>
      <c r="C138" s="78">
        <v>1203178</v>
      </c>
      <c r="D138" s="79">
        <v>800000</v>
      </c>
      <c r="E138" s="80">
        <v>1200000</v>
      </c>
      <c r="F138" s="78">
        <f t="shared" si="48"/>
        <v>0</v>
      </c>
      <c r="G138" s="79">
        <f t="shared" si="48"/>
        <v>0</v>
      </c>
      <c r="H138" s="80">
        <f t="shared" si="48"/>
        <v>0</v>
      </c>
      <c r="I138" s="78">
        <v>1203178</v>
      </c>
      <c r="J138" s="79">
        <v>800000</v>
      </c>
      <c r="K138" s="80">
        <v>1200000</v>
      </c>
      <c r="L138" s="151" t="s">
        <v>322</v>
      </c>
    </row>
    <row r="139" spans="1:12" s="20" customFormat="1" ht="40.200000000000003" customHeight="1">
      <c r="A139" s="152" t="s">
        <v>272</v>
      </c>
      <c r="B139" s="153" t="s">
        <v>246</v>
      </c>
      <c r="C139" s="78">
        <v>200489.3</v>
      </c>
      <c r="D139" s="79">
        <v>254220</v>
      </c>
      <c r="E139" s="80">
        <v>265535.59999999998</v>
      </c>
      <c r="F139" s="78">
        <f t="shared" si="48"/>
        <v>0</v>
      </c>
      <c r="G139" s="79">
        <f t="shared" si="48"/>
        <v>0</v>
      </c>
      <c r="H139" s="80">
        <f t="shared" si="48"/>
        <v>0</v>
      </c>
      <c r="I139" s="78">
        <v>200489.3</v>
      </c>
      <c r="J139" s="79">
        <v>254220</v>
      </c>
      <c r="K139" s="80">
        <v>265535.59999999998</v>
      </c>
      <c r="L139" s="16"/>
    </row>
    <row r="140" spans="1:12" s="20" customFormat="1" ht="89.25" customHeight="1">
      <c r="A140" s="152" t="s">
        <v>161</v>
      </c>
      <c r="B140" s="59" t="s">
        <v>162</v>
      </c>
      <c r="C140" s="148">
        <v>176200</v>
      </c>
      <c r="D140" s="79">
        <v>585300</v>
      </c>
      <c r="E140" s="80">
        <v>0</v>
      </c>
      <c r="F140" s="148">
        <f t="shared" si="48"/>
        <v>0</v>
      </c>
      <c r="G140" s="149">
        <f t="shared" si="48"/>
        <v>-524720</v>
      </c>
      <c r="H140" s="150">
        <f t="shared" si="48"/>
        <v>300000</v>
      </c>
      <c r="I140" s="78">
        <v>176200</v>
      </c>
      <c r="J140" s="79">
        <v>60580</v>
      </c>
      <c r="K140" s="80">
        <v>300000</v>
      </c>
      <c r="L140" s="16"/>
    </row>
    <row r="141" spans="1:12" s="20" customFormat="1" ht="81.75" customHeight="1">
      <c r="A141" s="152" t="s">
        <v>149</v>
      </c>
      <c r="B141" s="59" t="s">
        <v>148</v>
      </c>
      <c r="C141" s="148">
        <v>1100000</v>
      </c>
      <c r="D141" s="79">
        <v>0</v>
      </c>
      <c r="E141" s="80">
        <v>0</v>
      </c>
      <c r="F141" s="148">
        <f t="shared" si="48"/>
        <v>0</v>
      </c>
      <c r="G141" s="149">
        <f t="shared" si="48"/>
        <v>0</v>
      </c>
      <c r="H141" s="150">
        <f t="shared" si="48"/>
        <v>0</v>
      </c>
      <c r="I141" s="78">
        <v>1100000</v>
      </c>
      <c r="J141" s="79">
        <v>0</v>
      </c>
      <c r="K141" s="80">
        <v>0</v>
      </c>
      <c r="L141" s="16"/>
    </row>
    <row r="142" spans="1:12" ht="88.5" customHeight="1">
      <c r="A142" s="152" t="s">
        <v>181</v>
      </c>
      <c r="B142" s="59" t="s">
        <v>180</v>
      </c>
      <c r="C142" s="148">
        <v>543630</v>
      </c>
      <c r="D142" s="79">
        <v>981690</v>
      </c>
      <c r="E142" s="80">
        <v>0</v>
      </c>
      <c r="F142" s="148">
        <f t="shared" si="48"/>
        <v>0</v>
      </c>
      <c r="G142" s="149">
        <f t="shared" si="48"/>
        <v>-420000</v>
      </c>
      <c r="H142" s="150">
        <f t="shared" si="48"/>
        <v>0</v>
      </c>
      <c r="I142" s="78">
        <v>543630</v>
      </c>
      <c r="J142" s="79">
        <v>561690</v>
      </c>
      <c r="K142" s="80">
        <v>0</v>
      </c>
      <c r="L142" s="151"/>
    </row>
    <row r="143" spans="1:12" ht="61.5" customHeight="1">
      <c r="A143" s="152" t="s">
        <v>178</v>
      </c>
      <c r="B143" s="59" t="s">
        <v>177</v>
      </c>
      <c r="C143" s="148">
        <v>0</v>
      </c>
      <c r="D143" s="79">
        <v>7267.1</v>
      </c>
      <c r="E143" s="80">
        <v>13550.8</v>
      </c>
      <c r="F143" s="148">
        <f t="shared" si="48"/>
        <v>0</v>
      </c>
      <c r="G143" s="149">
        <f t="shared" si="48"/>
        <v>-7267.1</v>
      </c>
      <c r="H143" s="150">
        <f t="shared" si="48"/>
        <v>-13550.8</v>
      </c>
      <c r="I143" s="78">
        <v>0</v>
      </c>
      <c r="J143" s="79">
        <v>0</v>
      </c>
      <c r="K143" s="80">
        <v>0</v>
      </c>
      <c r="L143" s="151" t="s">
        <v>321</v>
      </c>
    </row>
    <row r="144" spans="1:12" ht="27.6" customHeight="1">
      <c r="A144" s="152"/>
      <c r="B144" s="59"/>
      <c r="C144" s="148"/>
      <c r="D144" s="79"/>
      <c r="E144" s="80"/>
      <c r="F144" s="148"/>
      <c r="G144" s="79"/>
      <c r="H144" s="80"/>
      <c r="I144" s="148"/>
      <c r="J144" s="79"/>
      <c r="K144" s="80"/>
      <c r="L144" s="16"/>
    </row>
    <row r="145" spans="1:12" ht="34.950000000000003" customHeight="1">
      <c r="A145" s="146" t="s">
        <v>76</v>
      </c>
      <c r="B145" s="142" t="s">
        <v>112</v>
      </c>
      <c r="C145" s="143">
        <f t="shared" ref="C145:K145" si="49">SUM(C146:C167)</f>
        <v>4560833.1999999993</v>
      </c>
      <c r="D145" s="144">
        <f t="shared" si="49"/>
        <v>4445060.1999999993</v>
      </c>
      <c r="E145" s="145">
        <f t="shared" si="49"/>
        <v>4509897.5999999996</v>
      </c>
      <c r="F145" s="143">
        <f t="shared" si="49"/>
        <v>33.4</v>
      </c>
      <c r="G145" s="144">
        <f t="shared" si="49"/>
        <v>-54.700000000001452</v>
      </c>
      <c r="H145" s="145">
        <f t="shared" si="49"/>
        <v>-167.5999999999971</v>
      </c>
      <c r="I145" s="143">
        <f t="shared" si="49"/>
        <v>4560866.5999999996</v>
      </c>
      <c r="J145" s="144">
        <f t="shared" si="49"/>
        <v>4445005.4999999991</v>
      </c>
      <c r="K145" s="145">
        <f t="shared" si="49"/>
        <v>4509730</v>
      </c>
      <c r="L145" s="16"/>
    </row>
    <row r="146" spans="1:12" ht="43.5" customHeight="1">
      <c r="A146" s="17" t="s">
        <v>85</v>
      </c>
      <c r="B146" s="59" t="s">
        <v>113</v>
      </c>
      <c r="C146" s="78">
        <v>41721.1</v>
      </c>
      <c r="D146" s="79">
        <v>41991.7</v>
      </c>
      <c r="E146" s="80">
        <v>43062.1</v>
      </c>
      <c r="F146" s="78">
        <f t="shared" ref="F146:H167" si="50">I146-C146</f>
        <v>0</v>
      </c>
      <c r="G146" s="79">
        <f t="shared" si="50"/>
        <v>0</v>
      </c>
      <c r="H146" s="80">
        <f t="shared" si="50"/>
        <v>0</v>
      </c>
      <c r="I146" s="78">
        <v>41721.1</v>
      </c>
      <c r="J146" s="79">
        <v>41991.7</v>
      </c>
      <c r="K146" s="80">
        <v>43062.1</v>
      </c>
      <c r="L146" s="16"/>
    </row>
    <row r="147" spans="1:12" ht="53.25" customHeight="1">
      <c r="A147" s="17" t="s">
        <v>96</v>
      </c>
      <c r="B147" s="59" t="s">
        <v>114</v>
      </c>
      <c r="C147" s="78">
        <v>537.20000000000005</v>
      </c>
      <c r="D147" s="79">
        <v>578.4</v>
      </c>
      <c r="E147" s="80">
        <v>5150.3</v>
      </c>
      <c r="F147" s="78">
        <f t="shared" si="50"/>
        <v>0</v>
      </c>
      <c r="G147" s="79">
        <f t="shared" si="50"/>
        <v>0</v>
      </c>
      <c r="H147" s="80">
        <f t="shared" si="50"/>
        <v>0</v>
      </c>
      <c r="I147" s="78">
        <v>537.20000000000005</v>
      </c>
      <c r="J147" s="79">
        <v>578.4</v>
      </c>
      <c r="K147" s="80">
        <v>5150.3</v>
      </c>
      <c r="L147" s="16"/>
    </row>
    <row r="148" spans="1:12" s="1" customFormat="1" ht="38.4" customHeight="1">
      <c r="A148" s="17" t="s">
        <v>95</v>
      </c>
      <c r="B148" s="59" t="s">
        <v>115</v>
      </c>
      <c r="C148" s="78">
        <v>10948</v>
      </c>
      <c r="D148" s="79">
        <v>11730.1</v>
      </c>
      <c r="E148" s="80">
        <v>11730.1</v>
      </c>
      <c r="F148" s="78">
        <f t="shared" si="50"/>
        <v>0</v>
      </c>
      <c r="G148" s="79">
        <f t="shared" si="50"/>
        <v>0</v>
      </c>
      <c r="H148" s="80">
        <f t="shared" si="50"/>
        <v>0</v>
      </c>
      <c r="I148" s="78">
        <v>10948</v>
      </c>
      <c r="J148" s="79">
        <v>11730.1</v>
      </c>
      <c r="K148" s="80">
        <v>11730.1</v>
      </c>
      <c r="L148" s="16"/>
    </row>
    <row r="149" spans="1:12" ht="31.5" customHeight="1">
      <c r="A149" s="17" t="s">
        <v>94</v>
      </c>
      <c r="B149" s="59" t="s">
        <v>116</v>
      </c>
      <c r="C149" s="78">
        <v>793538</v>
      </c>
      <c r="D149" s="79">
        <v>728501.3</v>
      </c>
      <c r="E149" s="80">
        <v>770977</v>
      </c>
      <c r="F149" s="78">
        <f t="shared" si="50"/>
        <v>0</v>
      </c>
      <c r="G149" s="79">
        <f t="shared" si="50"/>
        <v>0</v>
      </c>
      <c r="H149" s="80">
        <f t="shared" si="50"/>
        <v>0</v>
      </c>
      <c r="I149" s="78">
        <v>793538</v>
      </c>
      <c r="J149" s="79">
        <v>728501.3</v>
      </c>
      <c r="K149" s="80">
        <v>770977</v>
      </c>
      <c r="L149" s="16"/>
    </row>
    <row r="150" spans="1:12" ht="55.5" customHeight="1">
      <c r="A150" s="17" t="s">
        <v>136</v>
      </c>
      <c r="B150" s="59" t="s">
        <v>117</v>
      </c>
      <c r="C150" s="78">
        <v>21130.6</v>
      </c>
      <c r="D150" s="79">
        <v>21130.6</v>
      </c>
      <c r="E150" s="80">
        <v>21130.6</v>
      </c>
      <c r="F150" s="78">
        <f t="shared" si="50"/>
        <v>0</v>
      </c>
      <c r="G150" s="79">
        <f t="shared" si="50"/>
        <v>-74</v>
      </c>
      <c r="H150" s="80">
        <f t="shared" si="50"/>
        <v>-189.89999999999782</v>
      </c>
      <c r="I150" s="78">
        <v>21130.6</v>
      </c>
      <c r="J150" s="79">
        <v>21056.6</v>
      </c>
      <c r="K150" s="80">
        <v>20940.7</v>
      </c>
      <c r="L150" s="16"/>
    </row>
    <row r="151" spans="1:12" ht="53.25" customHeight="1">
      <c r="A151" s="17" t="s">
        <v>86</v>
      </c>
      <c r="B151" s="59" t="s">
        <v>118</v>
      </c>
      <c r="C151" s="78">
        <v>9109.7999999999993</v>
      </c>
      <c r="D151" s="79">
        <v>9457.6</v>
      </c>
      <c r="E151" s="80">
        <v>9818.7000000000007</v>
      </c>
      <c r="F151" s="78">
        <f t="shared" si="50"/>
        <v>0</v>
      </c>
      <c r="G151" s="79">
        <f t="shared" si="50"/>
        <v>0</v>
      </c>
      <c r="H151" s="80">
        <f t="shared" si="50"/>
        <v>0</v>
      </c>
      <c r="I151" s="78">
        <v>9109.7999999999993</v>
      </c>
      <c r="J151" s="79">
        <v>9457.6</v>
      </c>
      <c r="K151" s="80">
        <v>9818.7000000000007</v>
      </c>
      <c r="L151" s="16"/>
    </row>
    <row r="152" spans="1:12" ht="70.5" customHeight="1">
      <c r="A152" s="17" t="s">
        <v>137</v>
      </c>
      <c r="B152" s="59" t="s">
        <v>119</v>
      </c>
      <c r="C152" s="78">
        <v>31041.7</v>
      </c>
      <c r="D152" s="79">
        <v>31041.7</v>
      </c>
      <c r="E152" s="80">
        <v>31041.7</v>
      </c>
      <c r="F152" s="78">
        <f t="shared" si="50"/>
        <v>0</v>
      </c>
      <c r="G152" s="79">
        <f t="shared" si="50"/>
        <v>-15.400000000001455</v>
      </c>
      <c r="H152" s="80">
        <f t="shared" si="50"/>
        <v>-13.799999999999272</v>
      </c>
      <c r="I152" s="78">
        <v>31041.7</v>
      </c>
      <c r="J152" s="79">
        <v>31026.3</v>
      </c>
      <c r="K152" s="80">
        <v>31027.9</v>
      </c>
      <c r="L152" s="16"/>
    </row>
    <row r="153" spans="1:12" ht="57" customHeight="1">
      <c r="A153" s="17" t="s">
        <v>87</v>
      </c>
      <c r="B153" s="59" t="s">
        <v>120</v>
      </c>
      <c r="C153" s="78">
        <v>127085</v>
      </c>
      <c r="D153" s="79">
        <v>132161.79999999999</v>
      </c>
      <c r="E153" s="80">
        <v>137447.6</v>
      </c>
      <c r="F153" s="78">
        <f t="shared" si="50"/>
        <v>0</v>
      </c>
      <c r="G153" s="79">
        <f t="shared" si="50"/>
        <v>0</v>
      </c>
      <c r="H153" s="80">
        <f t="shared" si="50"/>
        <v>0</v>
      </c>
      <c r="I153" s="78">
        <v>127085</v>
      </c>
      <c r="J153" s="79">
        <v>132161.79999999999</v>
      </c>
      <c r="K153" s="80">
        <v>137447.6</v>
      </c>
      <c r="L153" s="16"/>
    </row>
    <row r="154" spans="1:12" ht="57" customHeight="1">
      <c r="A154" s="17" t="s">
        <v>302</v>
      </c>
      <c r="B154" s="59" t="s">
        <v>301</v>
      </c>
      <c r="C154" s="78">
        <v>0</v>
      </c>
      <c r="D154" s="79">
        <v>0</v>
      </c>
      <c r="E154" s="80">
        <v>0</v>
      </c>
      <c r="F154" s="78">
        <f t="shared" si="50"/>
        <v>33.4</v>
      </c>
      <c r="G154" s="79">
        <f t="shared" si="50"/>
        <v>34.700000000000003</v>
      </c>
      <c r="H154" s="80">
        <f t="shared" si="50"/>
        <v>36.1</v>
      </c>
      <c r="I154" s="78">
        <v>33.4</v>
      </c>
      <c r="J154" s="79">
        <v>34.700000000000003</v>
      </c>
      <c r="K154" s="80">
        <v>36.1</v>
      </c>
      <c r="L154" s="16"/>
    </row>
    <row r="155" spans="1:12" ht="33" customHeight="1">
      <c r="A155" s="17" t="s">
        <v>88</v>
      </c>
      <c r="B155" s="59" t="s">
        <v>121</v>
      </c>
      <c r="C155" s="78">
        <v>805077.7</v>
      </c>
      <c r="D155" s="79">
        <v>805049.9</v>
      </c>
      <c r="E155" s="80">
        <v>805031.9</v>
      </c>
      <c r="F155" s="78">
        <f t="shared" si="50"/>
        <v>0</v>
      </c>
      <c r="G155" s="79">
        <f t="shared" si="50"/>
        <v>0</v>
      </c>
      <c r="H155" s="80">
        <f t="shared" si="50"/>
        <v>0</v>
      </c>
      <c r="I155" s="78">
        <v>805077.7</v>
      </c>
      <c r="J155" s="79">
        <v>805049.9</v>
      </c>
      <c r="K155" s="80">
        <v>805031.9</v>
      </c>
    </row>
    <row r="156" spans="1:12" ht="42.75" customHeight="1">
      <c r="A156" s="17" t="s">
        <v>89</v>
      </c>
      <c r="B156" s="59" t="s">
        <v>122</v>
      </c>
      <c r="C156" s="78">
        <v>15628.4</v>
      </c>
      <c r="D156" s="79">
        <v>16313.2</v>
      </c>
      <c r="E156" s="80">
        <v>17180.2</v>
      </c>
      <c r="F156" s="78">
        <f t="shared" si="50"/>
        <v>0</v>
      </c>
      <c r="G156" s="79">
        <f t="shared" si="50"/>
        <v>0</v>
      </c>
      <c r="H156" s="80">
        <f t="shared" si="50"/>
        <v>0</v>
      </c>
      <c r="I156" s="78">
        <v>15628.4</v>
      </c>
      <c r="J156" s="79">
        <v>16313.2</v>
      </c>
      <c r="K156" s="80">
        <v>17180.2</v>
      </c>
    </row>
    <row r="157" spans="1:12" ht="72" customHeight="1">
      <c r="A157" s="17" t="s">
        <v>90</v>
      </c>
      <c r="B157" s="59" t="s">
        <v>123</v>
      </c>
      <c r="C157" s="78">
        <v>6581.8</v>
      </c>
      <c r="D157" s="79">
        <v>6784</v>
      </c>
      <c r="E157" s="80">
        <v>7061.2</v>
      </c>
      <c r="F157" s="78">
        <f t="shared" si="50"/>
        <v>0</v>
      </c>
      <c r="G157" s="79">
        <f t="shared" si="50"/>
        <v>0</v>
      </c>
      <c r="H157" s="80">
        <f t="shared" si="50"/>
        <v>0</v>
      </c>
      <c r="I157" s="78">
        <v>6581.8</v>
      </c>
      <c r="J157" s="79">
        <v>6784</v>
      </c>
      <c r="K157" s="80">
        <v>7061.2</v>
      </c>
    </row>
    <row r="158" spans="1:12" ht="55.5" customHeight="1">
      <c r="A158" s="17" t="s">
        <v>185</v>
      </c>
      <c r="B158" s="59" t="s">
        <v>124</v>
      </c>
      <c r="C158" s="78">
        <v>462.9</v>
      </c>
      <c r="D158" s="79">
        <v>462.9</v>
      </c>
      <c r="E158" s="80">
        <v>462.9</v>
      </c>
      <c r="F158" s="78">
        <f t="shared" si="50"/>
        <v>0</v>
      </c>
      <c r="G158" s="79">
        <f t="shared" si="50"/>
        <v>0</v>
      </c>
      <c r="H158" s="80">
        <f t="shared" si="50"/>
        <v>0</v>
      </c>
      <c r="I158" s="78">
        <v>462.9</v>
      </c>
      <c r="J158" s="79">
        <v>462.9</v>
      </c>
      <c r="K158" s="80">
        <v>462.9</v>
      </c>
    </row>
    <row r="159" spans="1:12" ht="43.5" customHeight="1">
      <c r="A159" s="17" t="s">
        <v>125</v>
      </c>
      <c r="B159" s="59" t="s">
        <v>126</v>
      </c>
      <c r="C159" s="78">
        <v>618122.6</v>
      </c>
      <c r="D159" s="79">
        <v>619575.1</v>
      </c>
      <c r="E159" s="80">
        <v>621162.1</v>
      </c>
      <c r="F159" s="78">
        <f t="shared" si="50"/>
        <v>0</v>
      </c>
      <c r="G159" s="79">
        <f t="shared" si="50"/>
        <v>0</v>
      </c>
      <c r="H159" s="80">
        <f t="shared" si="50"/>
        <v>0</v>
      </c>
      <c r="I159" s="78">
        <v>618122.6</v>
      </c>
      <c r="J159" s="79">
        <v>619575.1</v>
      </c>
      <c r="K159" s="80">
        <v>621162.1</v>
      </c>
    </row>
    <row r="160" spans="1:12" ht="81" customHeight="1">
      <c r="A160" s="17" t="s">
        <v>91</v>
      </c>
      <c r="B160" s="59" t="s">
        <v>127</v>
      </c>
      <c r="C160" s="78">
        <v>386797.3</v>
      </c>
      <c r="D160" s="79">
        <v>398621.9</v>
      </c>
      <c r="E160" s="80">
        <v>414241.1</v>
      </c>
      <c r="F160" s="78">
        <f t="shared" si="50"/>
        <v>0</v>
      </c>
      <c r="G160" s="79">
        <f t="shared" si="50"/>
        <v>0</v>
      </c>
      <c r="H160" s="80">
        <f t="shared" si="50"/>
        <v>0</v>
      </c>
      <c r="I160" s="78">
        <v>386797.3</v>
      </c>
      <c r="J160" s="79">
        <v>398621.9</v>
      </c>
      <c r="K160" s="80">
        <v>414241.1</v>
      </c>
    </row>
    <row r="161" spans="1:12" ht="29.25" customHeight="1">
      <c r="A161" s="17" t="s">
        <v>187</v>
      </c>
      <c r="B161" s="165" t="s">
        <v>188</v>
      </c>
      <c r="C161" s="78">
        <v>54526.400000000001</v>
      </c>
      <c r="D161" s="79">
        <v>57934.3</v>
      </c>
      <c r="E161" s="80">
        <v>59738.5</v>
      </c>
      <c r="F161" s="78">
        <f t="shared" si="50"/>
        <v>0</v>
      </c>
      <c r="G161" s="79">
        <f t="shared" si="50"/>
        <v>0</v>
      </c>
      <c r="H161" s="80">
        <f t="shared" si="50"/>
        <v>0</v>
      </c>
      <c r="I161" s="78">
        <v>54526.400000000001</v>
      </c>
      <c r="J161" s="79">
        <v>57934.3</v>
      </c>
      <c r="K161" s="80">
        <v>59738.5</v>
      </c>
    </row>
    <row r="162" spans="1:12" ht="70.5" customHeight="1">
      <c r="A162" s="17" t="s">
        <v>278</v>
      </c>
      <c r="B162" s="165" t="s">
        <v>236</v>
      </c>
      <c r="C162" s="78">
        <v>18586.599999999999</v>
      </c>
      <c r="D162" s="79">
        <v>19656.2</v>
      </c>
      <c r="E162" s="80">
        <v>10885</v>
      </c>
      <c r="F162" s="78">
        <f t="shared" si="50"/>
        <v>0</v>
      </c>
      <c r="G162" s="79">
        <f t="shared" si="50"/>
        <v>0</v>
      </c>
      <c r="H162" s="80">
        <f t="shared" si="50"/>
        <v>0</v>
      </c>
      <c r="I162" s="78">
        <v>18586.599999999999</v>
      </c>
      <c r="J162" s="79">
        <v>19656.2</v>
      </c>
      <c r="K162" s="80">
        <v>10885</v>
      </c>
    </row>
    <row r="163" spans="1:12" ht="69" customHeight="1">
      <c r="A163" s="17" t="s">
        <v>190</v>
      </c>
      <c r="B163" s="165" t="s">
        <v>189</v>
      </c>
      <c r="C163" s="78">
        <v>35439.199999999997</v>
      </c>
      <c r="D163" s="79">
        <v>27680.1</v>
      </c>
      <c r="E163" s="80">
        <v>23686.7</v>
      </c>
      <c r="F163" s="78">
        <f t="shared" si="50"/>
        <v>0</v>
      </c>
      <c r="G163" s="79">
        <f t="shared" si="50"/>
        <v>0</v>
      </c>
      <c r="H163" s="80">
        <f t="shared" si="50"/>
        <v>0</v>
      </c>
      <c r="I163" s="78">
        <v>35439.199999999997</v>
      </c>
      <c r="J163" s="79">
        <v>27680.1</v>
      </c>
      <c r="K163" s="80">
        <v>23686.7</v>
      </c>
    </row>
    <row r="164" spans="1:12" ht="82.5" customHeight="1">
      <c r="A164" s="17" t="s">
        <v>234</v>
      </c>
      <c r="B164" s="165" t="s">
        <v>235</v>
      </c>
      <c r="C164" s="78">
        <v>362794.5</v>
      </c>
      <c r="D164" s="79">
        <v>362794.5</v>
      </c>
      <c r="E164" s="80">
        <v>362794.5</v>
      </c>
      <c r="F164" s="78">
        <f t="shared" si="50"/>
        <v>0</v>
      </c>
      <c r="G164" s="79">
        <f t="shared" si="50"/>
        <v>0</v>
      </c>
      <c r="H164" s="80">
        <f t="shared" si="50"/>
        <v>0</v>
      </c>
      <c r="I164" s="78">
        <v>362794.5</v>
      </c>
      <c r="J164" s="79">
        <v>362794.5</v>
      </c>
      <c r="K164" s="80">
        <v>362794.5</v>
      </c>
    </row>
    <row r="165" spans="1:12" ht="30.75" customHeight="1">
      <c r="A165" s="17" t="s">
        <v>233</v>
      </c>
      <c r="B165" s="166" t="s">
        <v>232</v>
      </c>
      <c r="C165" s="78">
        <v>19478</v>
      </c>
      <c r="D165" s="79">
        <v>0</v>
      </c>
      <c r="E165" s="80">
        <v>0</v>
      </c>
      <c r="F165" s="78">
        <f t="shared" si="50"/>
        <v>0</v>
      </c>
      <c r="G165" s="79">
        <f t="shared" si="50"/>
        <v>0</v>
      </c>
      <c r="H165" s="80">
        <f t="shared" si="50"/>
        <v>0</v>
      </c>
      <c r="I165" s="78">
        <v>19478</v>
      </c>
      <c r="J165" s="79">
        <v>0</v>
      </c>
      <c r="K165" s="80">
        <v>0</v>
      </c>
    </row>
    <row r="166" spans="1:12" ht="40.5" customHeight="1">
      <c r="A166" s="17" t="s">
        <v>186</v>
      </c>
      <c r="B166" s="59" t="s">
        <v>128</v>
      </c>
      <c r="C166" s="78">
        <v>1027642.8</v>
      </c>
      <c r="D166" s="79">
        <v>1027642.8</v>
      </c>
      <c r="E166" s="80">
        <v>1027642.8</v>
      </c>
      <c r="F166" s="78">
        <f t="shared" si="50"/>
        <v>0</v>
      </c>
      <c r="G166" s="79">
        <f t="shared" si="50"/>
        <v>0</v>
      </c>
      <c r="H166" s="80">
        <f t="shared" si="50"/>
        <v>0</v>
      </c>
      <c r="I166" s="78">
        <v>1027642.8</v>
      </c>
      <c r="J166" s="79">
        <v>1027642.8</v>
      </c>
      <c r="K166" s="80">
        <v>1027642.8</v>
      </c>
    </row>
    <row r="167" spans="1:12" ht="32.25" customHeight="1">
      <c r="A167" s="17" t="s">
        <v>92</v>
      </c>
      <c r="B167" s="59" t="s">
        <v>129</v>
      </c>
      <c r="C167" s="78">
        <v>174583.6</v>
      </c>
      <c r="D167" s="79">
        <v>125952.1</v>
      </c>
      <c r="E167" s="80">
        <v>129652.6</v>
      </c>
      <c r="F167" s="78">
        <f t="shared" si="50"/>
        <v>0</v>
      </c>
      <c r="G167" s="79">
        <f t="shared" si="50"/>
        <v>0</v>
      </c>
      <c r="H167" s="80">
        <f t="shared" si="50"/>
        <v>0</v>
      </c>
      <c r="I167" s="78">
        <v>174583.6</v>
      </c>
      <c r="J167" s="79">
        <v>125952.1</v>
      </c>
      <c r="K167" s="80">
        <v>129652.6</v>
      </c>
    </row>
    <row r="168" spans="1:12" ht="16.5" customHeight="1">
      <c r="A168" s="17"/>
      <c r="B168" s="59"/>
      <c r="C168" s="78"/>
      <c r="D168" s="79"/>
      <c r="E168" s="80"/>
      <c r="F168" s="78"/>
      <c r="G168" s="79"/>
      <c r="H168" s="80"/>
      <c r="I168" s="78"/>
      <c r="J168" s="79"/>
      <c r="K168" s="80"/>
    </row>
    <row r="169" spans="1:12" ht="21" customHeight="1">
      <c r="A169" s="146" t="s">
        <v>54</v>
      </c>
      <c r="B169" s="142" t="s">
        <v>130</v>
      </c>
      <c r="C169" s="143">
        <f>SUM(C170:C183)</f>
        <v>1518840.7999999998</v>
      </c>
      <c r="D169" s="144">
        <f t="shared" ref="D169:K169" si="51">SUM(D170:D183)</f>
        <v>1113180</v>
      </c>
      <c r="E169" s="145">
        <f t="shared" si="51"/>
        <v>672325.89999999991</v>
      </c>
      <c r="F169" s="143">
        <f t="shared" si="51"/>
        <v>-41790.700000000004</v>
      </c>
      <c r="G169" s="144">
        <f t="shared" si="51"/>
        <v>-44080.5</v>
      </c>
      <c r="H169" s="145">
        <f t="shared" si="51"/>
        <v>-52972.1</v>
      </c>
      <c r="I169" s="143">
        <f t="shared" si="51"/>
        <v>1477050.1</v>
      </c>
      <c r="J169" s="144">
        <f t="shared" si="51"/>
        <v>1069099.5</v>
      </c>
      <c r="K169" s="145">
        <f t="shared" si="51"/>
        <v>619353.79999999993</v>
      </c>
    </row>
    <row r="170" spans="1:12" s="167" customFormat="1" ht="39" customHeight="1">
      <c r="A170" s="17" t="s">
        <v>93</v>
      </c>
      <c r="B170" s="59" t="s">
        <v>131</v>
      </c>
      <c r="C170" s="78">
        <v>125190.8</v>
      </c>
      <c r="D170" s="79">
        <v>126419.5</v>
      </c>
      <c r="E170" s="80">
        <v>126077.5</v>
      </c>
      <c r="F170" s="78">
        <f t="shared" ref="F170:H183" si="52">I170-C170</f>
        <v>0</v>
      </c>
      <c r="G170" s="79">
        <f t="shared" si="52"/>
        <v>0</v>
      </c>
      <c r="H170" s="80"/>
      <c r="I170" s="78">
        <v>125190.8</v>
      </c>
      <c r="J170" s="79">
        <v>126419.5</v>
      </c>
      <c r="K170" s="80">
        <v>126077.5</v>
      </c>
    </row>
    <row r="171" spans="1:12" s="22" customFormat="1" ht="60" customHeight="1">
      <c r="A171" s="17" t="s">
        <v>254</v>
      </c>
      <c r="B171" s="59" t="s">
        <v>169</v>
      </c>
      <c r="C171" s="78">
        <v>550778.9</v>
      </c>
      <c r="D171" s="79">
        <v>223491.6</v>
      </c>
      <c r="E171" s="80">
        <v>267391.8</v>
      </c>
      <c r="F171" s="78">
        <f t="shared" si="52"/>
        <v>0</v>
      </c>
      <c r="G171" s="79">
        <f t="shared" si="52"/>
        <v>0</v>
      </c>
      <c r="H171" s="80">
        <f t="shared" si="52"/>
        <v>0</v>
      </c>
      <c r="I171" s="78">
        <v>550778.9</v>
      </c>
      <c r="J171" s="79">
        <v>223491.6</v>
      </c>
      <c r="K171" s="80">
        <v>267391.8</v>
      </c>
    </row>
    <row r="172" spans="1:12" s="167" customFormat="1" ht="45" customHeight="1">
      <c r="A172" s="17" t="s">
        <v>163</v>
      </c>
      <c r="B172" s="59" t="s">
        <v>164</v>
      </c>
      <c r="C172" s="78">
        <v>162883.9</v>
      </c>
      <c r="D172" s="79">
        <v>126812.2</v>
      </c>
      <c r="E172" s="80">
        <v>204210.2</v>
      </c>
      <c r="F172" s="78">
        <f t="shared" si="52"/>
        <v>0</v>
      </c>
      <c r="G172" s="79">
        <f t="shared" si="52"/>
        <v>0</v>
      </c>
      <c r="H172" s="80">
        <f t="shared" si="52"/>
        <v>0</v>
      </c>
      <c r="I172" s="78">
        <v>162883.9</v>
      </c>
      <c r="J172" s="79">
        <v>126812.2</v>
      </c>
      <c r="K172" s="80">
        <v>204210.2</v>
      </c>
    </row>
    <row r="173" spans="1:12" s="22" customFormat="1" ht="57.75" customHeight="1">
      <c r="A173" s="17" t="s">
        <v>170</v>
      </c>
      <c r="B173" s="59" t="s">
        <v>171</v>
      </c>
      <c r="C173" s="78">
        <v>53030.2</v>
      </c>
      <c r="D173" s="79">
        <v>0</v>
      </c>
      <c r="E173" s="80">
        <v>0</v>
      </c>
      <c r="F173" s="78">
        <f t="shared" si="52"/>
        <v>0</v>
      </c>
      <c r="G173" s="79">
        <f t="shared" si="52"/>
        <v>0</v>
      </c>
      <c r="H173" s="80">
        <f t="shared" si="52"/>
        <v>0</v>
      </c>
      <c r="I173" s="78">
        <v>53030.2</v>
      </c>
      <c r="J173" s="79">
        <v>0</v>
      </c>
      <c r="K173" s="80">
        <v>0</v>
      </c>
    </row>
    <row r="174" spans="1:12" s="22" customFormat="1" ht="133.5" customHeight="1">
      <c r="A174" s="17" t="s">
        <v>165</v>
      </c>
      <c r="B174" s="59" t="s">
        <v>166</v>
      </c>
      <c r="C174" s="78">
        <v>3707.4</v>
      </c>
      <c r="D174" s="79">
        <v>3707.4</v>
      </c>
      <c r="E174" s="80">
        <v>3707.4</v>
      </c>
      <c r="F174" s="78">
        <f t="shared" si="52"/>
        <v>0</v>
      </c>
      <c r="G174" s="79">
        <f t="shared" si="52"/>
        <v>0</v>
      </c>
      <c r="H174" s="80">
        <f t="shared" si="52"/>
        <v>0</v>
      </c>
      <c r="I174" s="78">
        <v>3707.4</v>
      </c>
      <c r="J174" s="79">
        <v>3707.4</v>
      </c>
      <c r="K174" s="80">
        <v>3707.4</v>
      </c>
    </row>
    <row r="175" spans="1:12" s="22" customFormat="1" ht="57" customHeight="1">
      <c r="A175" s="17" t="s">
        <v>330</v>
      </c>
      <c r="B175" s="59" t="s">
        <v>174</v>
      </c>
      <c r="C175" s="78">
        <v>31496.7</v>
      </c>
      <c r="D175" s="79">
        <v>31496.7</v>
      </c>
      <c r="E175" s="80">
        <v>31496.7</v>
      </c>
      <c r="F175" s="78">
        <f t="shared" si="52"/>
        <v>-31496.7</v>
      </c>
      <c r="G175" s="79">
        <f t="shared" si="52"/>
        <v>-31496.7</v>
      </c>
      <c r="H175" s="80">
        <f t="shared" si="52"/>
        <v>-31496.7</v>
      </c>
      <c r="I175" s="78">
        <v>0</v>
      </c>
      <c r="J175" s="79">
        <v>0</v>
      </c>
      <c r="K175" s="80">
        <v>0</v>
      </c>
      <c r="L175" s="168" t="s">
        <v>328</v>
      </c>
    </row>
    <row r="176" spans="1:12" s="22" customFormat="1" ht="61.5" customHeight="1">
      <c r="A176" s="17" t="s">
        <v>286</v>
      </c>
      <c r="B176" s="169" t="s">
        <v>255</v>
      </c>
      <c r="C176" s="78">
        <v>0</v>
      </c>
      <c r="D176" s="79">
        <v>4500</v>
      </c>
      <c r="E176" s="80">
        <v>12192.6</v>
      </c>
      <c r="F176" s="78">
        <f t="shared" si="52"/>
        <v>0</v>
      </c>
      <c r="G176" s="79">
        <f t="shared" si="52"/>
        <v>0</v>
      </c>
      <c r="H176" s="80">
        <f t="shared" si="52"/>
        <v>-3276</v>
      </c>
      <c r="I176" s="78">
        <v>0</v>
      </c>
      <c r="J176" s="79">
        <v>4500</v>
      </c>
      <c r="K176" s="80">
        <v>8916.6</v>
      </c>
    </row>
    <row r="177" spans="1:12" s="22" customFormat="1" ht="56.25" customHeight="1">
      <c r="A177" s="17" t="s">
        <v>172</v>
      </c>
      <c r="B177" s="59" t="s">
        <v>173</v>
      </c>
      <c r="C177" s="78">
        <v>568000</v>
      </c>
      <c r="D177" s="79">
        <v>568000</v>
      </c>
      <c r="E177" s="80">
        <v>0</v>
      </c>
      <c r="F177" s="78">
        <f t="shared" si="52"/>
        <v>0</v>
      </c>
      <c r="G177" s="79">
        <f t="shared" si="52"/>
        <v>0</v>
      </c>
      <c r="H177" s="80">
        <f t="shared" si="52"/>
        <v>0</v>
      </c>
      <c r="I177" s="78">
        <v>568000</v>
      </c>
      <c r="J177" s="79">
        <v>568000</v>
      </c>
      <c r="K177" s="80">
        <v>0</v>
      </c>
    </row>
    <row r="178" spans="1:12" s="22" customFormat="1" ht="48.75" customHeight="1">
      <c r="A178" s="17" t="s">
        <v>315</v>
      </c>
      <c r="B178" s="59" t="s">
        <v>316</v>
      </c>
      <c r="C178" s="78">
        <v>0</v>
      </c>
      <c r="D178" s="79">
        <v>0</v>
      </c>
      <c r="E178" s="80">
        <v>0</v>
      </c>
      <c r="F178" s="78">
        <f t="shared" si="52"/>
        <v>3636.6</v>
      </c>
      <c r="G178" s="79">
        <f t="shared" si="52"/>
        <v>1346.8</v>
      </c>
      <c r="H178" s="80">
        <f t="shared" si="52"/>
        <v>228.2</v>
      </c>
      <c r="I178" s="78">
        <v>3636.6</v>
      </c>
      <c r="J178" s="79">
        <v>1346.8</v>
      </c>
      <c r="K178" s="80">
        <v>228.2</v>
      </c>
    </row>
    <row r="179" spans="1:12" s="22" customFormat="1" ht="34.5" customHeight="1">
      <c r="A179" s="159" t="s">
        <v>252</v>
      </c>
      <c r="B179" s="158" t="s">
        <v>253</v>
      </c>
      <c r="C179" s="78">
        <v>3500</v>
      </c>
      <c r="D179" s="79">
        <v>3500</v>
      </c>
      <c r="E179" s="80">
        <v>2500</v>
      </c>
      <c r="F179" s="78">
        <f t="shared" si="52"/>
        <v>0</v>
      </c>
      <c r="G179" s="79">
        <f t="shared" si="52"/>
        <v>0</v>
      </c>
      <c r="H179" s="80">
        <f t="shared" si="52"/>
        <v>0</v>
      </c>
      <c r="I179" s="78">
        <v>3500</v>
      </c>
      <c r="J179" s="79">
        <v>3500</v>
      </c>
      <c r="K179" s="80">
        <v>2500</v>
      </c>
    </row>
    <row r="180" spans="1:12" s="22" customFormat="1" ht="41.25" customHeight="1">
      <c r="A180" s="152" t="s">
        <v>230</v>
      </c>
      <c r="B180" s="153" t="s">
        <v>231</v>
      </c>
      <c r="C180" s="78">
        <v>5000</v>
      </c>
      <c r="D180" s="79">
        <v>10000</v>
      </c>
      <c r="E180" s="80">
        <v>5000</v>
      </c>
      <c r="F180" s="78">
        <f t="shared" si="52"/>
        <v>0</v>
      </c>
      <c r="G180" s="79">
        <f t="shared" si="52"/>
        <v>0</v>
      </c>
      <c r="H180" s="80">
        <f t="shared" si="52"/>
        <v>0</v>
      </c>
      <c r="I180" s="78">
        <v>5000</v>
      </c>
      <c r="J180" s="79">
        <v>10000</v>
      </c>
      <c r="K180" s="80">
        <v>5000</v>
      </c>
    </row>
    <row r="181" spans="1:12" s="22" customFormat="1" ht="45" customHeight="1">
      <c r="A181" s="152" t="s">
        <v>329</v>
      </c>
      <c r="B181" s="153" t="s">
        <v>217</v>
      </c>
      <c r="C181" s="78">
        <v>14983</v>
      </c>
      <c r="D181" s="79">
        <v>14983</v>
      </c>
      <c r="E181" s="80">
        <v>19480</v>
      </c>
      <c r="F181" s="78">
        <f t="shared" si="52"/>
        <v>-14983</v>
      </c>
      <c r="G181" s="79">
        <f t="shared" si="52"/>
        <v>-14983</v>
      </c>
      <c r="H181" s="80">
        <f t="shared" si="52"/>
        <v>-19480</v>
      </c>
      <c r="I181" s="78">
        <v>0</v>
      </c>
      <c r="J181" s="79">
        <v>0</v>
      </c>
      <c r="K181" s="80">
        <v>0</v>
      </c>
      <c r="L181" s="168" t="s">
        <v>328</v>
      </c>
    </row>
    <row r="182" spans="1:12" s="22" customFormat="1" ht="66" customHeight="1">
      <c r="A182" s="17" t="s">
        <v>168</v>
      </c>
      <c r="B182" s="59" t="s">
        <v>167</v>
      </c>
      <c r="C182" s="78">
        <v>269.89999999999998</v>
      </c>
      <c r="D182" s="79">
        <v>269.60000000000002</v>
      </c>
      <c r="E182" s="80">
        <v>269.7</v>
      </c>
      <c r="F182" s="78">
        <f t="shared" si="52"/>
        <v>0</v>
      </c>
      <c r="G182" s="79">
        <f t="shared" si="52"/>
        <v>0</v>
      </c>
      <c r="H182" s="80">
        <f t="shared" si="52"/>
        <v>0</v>
      </c>
      <c r="I182" s="78">
        <v>269.89999999999998</v>
      </c>
      <c r="J182" s="79">
        <v>269.60000000000002</v>
      </c>
      <c r="K182" s="80">
        <v>269.7</v>
      </c>
    </row>
    <row r="183" spans="1:12" s="22" customFormat="1" ht="61.5" customHeight="1">
      <c r="A183" s="17" t="s">
        <v>319</v>
      </c>
      <c r="B183" s="59" t="s">
        <v>318</v>
      </c>
      <c r="C183" s="78">
        <v>0</v>
      </c>
      <c r="D183" s="79">
        <v>0</v>
      </c>
      <c r="E183" s="80">
        <v>0</v>
      </c>
      <c r="F183" s="78">
        <f t="shared" si="52"/>
        <v>1052.4000000000001</v>
      </c>
      <c r="G183" s="79">
        <f t="shared" si="52"/>
        <v>1052.4000000000001</v>
      </c>
      <c r="H183" s="80">
        <f t="shared" si="52"/>
        <v>1052.4000000000001</v>
      </c>
      <c r="I183" s="78">
        <v>1052.4000000000001</v>
      </c>
      <c r="J183" s="79">
        <v>1052.4000000000001</v>
      </c>
      <c r="K183" s="80">
        <v>1052.4000000000001</v>
      </c>
    </row>
    <row r="184" spans="1:12" s="22" customFormat="1" ht="15.75" customHeight="1">
      <c r="A184" s="152"/>
      <c r="B184" s="153"/>
      <c r="C184" s="78"/>
      <c r="D184" s="79"/>
      <c r="E184" s="80"/>
      <c r="F184" s="78"/>
      <c r="G184" s="79"/>
      <c r="H184" s="80"/>
      <c r="I184" s="78"/>
      <c r="J184" s="79"/>
      <c r="K184" s="80"/>
    </row>
    <row r="185" spans="1:12" s="22" customFormat="1" ht="31.5" customHeight="1">
      <c r="A185" s="170" t="s">
        <v>266</v>
      </c>
      <c r="B185" s="171" t="s">
        <v>267</v>
      </c>
      <c r="C185" s="78">
        <f t="shared" ref="C185:K186" si="53">C186</f>
        <v>2068162.3</v>
      </c>
      <c r="D185" s="79">
        <f t="shared" si="53"/>
        <v>2068162.3</v>
      </c>
      <c r="E185" s="80">
        <f t="shared" si="53"/>
        <v>5517330.2000000002</v>
      </c>
      <c r="F185" s="78">
        <f t="shared" si="53"/>
        <v>0</v>
      </c>
      <c r="G185" s="79">
        <f t="shared" si="53"/>
        <v>0</v>
      </c>
      <c r="H185" s="80">
        <f t="shared" si="53"/>
        <v>0</v>
      </c>
      <c r="I185" s="78">
        <f t="shared" si="53"/>
        <v>2068162.3</v>
      </c>
      <c r="J185" s="79">
        <f t="shared" si="53"/>
        <v>2068162.3</v>
      </c>
      <c r="K185" s="80">
        <f t="shared" si="53"/>
        <v>5517330.2000000002</v>
      </c>
    </row>
    <row r="186" spans="1:12" s="22" customFormat="1" ht="31.5" customHeight="1">
      <c r="A186" s="7" t="s">
        <v>279</v>
      </c>
      <c r="B186" s="8" t="s">
        <v>280</v>
      </c>
      <c r="C186" s="78">
        <f t="shared" si="53"/>
        <v>2068162.3</v>
      </c>
      <c r="D186" s="79">
        <f t="shared" si="53"/>
        <v>2068162.3</v>
      </c>
      <c r="E186" s="80">
        <f t="shared" si="53"/>
        <v>5517330.2000000002</v>
      </c>
      <c r="F186" s="78">
        <f t="shared" si="53"/>
        <v>0</v>
      </c>
      <c r="G186" s="79">
        <f t="shared" si="53"/>
        <v>0</v>
      </c>
      <c r="H186" s="80">
        <f t="shared" si="53"/>
        <v>0</v>
      </c>
      <c r="I186" s="78">
        <f t="shared" si="53"/>
        <v>2068162.3</v>
      </c>
      <c r="J186" s="79">
        <f t="shared" si="53"/>
        <v>2068162.3</v>
      </c>
      <c r="K186" s="80">
        <f t="shared" si="53"/>
        <v>5517330.2000000002</v>
      </c>
    </row>
    <row r="187" spans="1:12" s="22" customFormat="1" ht="92.25" customHeight="1">
      <c r="A187" s="17" t="s">
        <v>268</v>
      </c>
      <c r="B187" s="59" t="s">
        <v>269</v>
      </c>
      <c r="C187" s="78">
        <v>2068162.3</v>
      </c>
      <c r="D187" s="79">
        <v>2068162.3</v>
      </c>
      <c r="E187" s="80">
        <v>5517330.2000000002</v>
      </c>
      <c r="F187" s="78"/>
      <c r="G187" s="79"/>
      <c r="H187" s="80"/>
      <c r="I187" s="78">
        <f>C187+F187</f>
        <v>2068162.3</v>
      </c>
      <c r="J187" s="79">
        <f>D187+G187</f>
        <v>2068162.3</v>
      </c>
      <c r="K187" s="80">
        <f>E187+H187</f>
        <v>5517330.2000000002</v>
      </c>
    </row>
    <row r="188" spans="1:12" s="22" customFormat="1" ht="15.75" customHeight="1">
      <c r="A188" s="17"/>
      <c r="B188" s="59"/>
      <c r="C188" s="78"/>
      <c r="D188" s="79"/>
      <c r="E188" s="80"/>
      <c r="F188" s="78"/>
      <c r="G188" s="79"/>
      <c r="H188" s="80"/>
      <c r="I188" s="78"/>
      <c r="J188" s="79"/>
      <c r="K188" s="80"/>
    </row>
    <row r="189" spans="1:12" ht="18.75" customHeight="1">
      <c r="A189" s="139" t="s">
        <v>256</v>
      </c>
      <c r="B189" s="53" t="s">
        <v>257</v>
      </c>
      <c r="C189" s="78">
        <f t="shared" ref="C189:K190" si="54">C190</f>
        <v>510600</v>
      </c>
      <c r="D189" s="79">
        <f t="shared" si="54"/>
        <v>725700</v>
      </c>
      <c r="E189" s="80">
        <f t="shared" si="54"/>
        <v>0</v>
      </c>
      <c r="F189" s="78">
        <f t="shared" si="54"/>
        <v>0</v>
      </c>
      <c r="G189" s="79">
        <f t="shared" si="54"/>
        <v>0</v>
      </c>
      <c r="H189" s="80">
        <f t="shared" si="54"/>
        <v>0</v>
      </c>
      <c r="I189" s="78">
        <f t="shared" si="54"/>
        <v>510600</v>
      </c>
      <c r="J189" s="79">
        <f t="shared" si="54"/>
        <v>725700</v>
      </c>
      <c r="K189" s="80">
        <f t="shared" si="54"/>
        <v>0</v>
      </c>
      <c r="L189" s="172">
        <f t="shared" ref="L189" si="55">L191</f>
        <v>0</v>
      </c>
    </row>
    <row r="190" spans="1:12" ht="29.25" customHeight="1">
      <c r="A190" s="7" t="s">
        <v>258</v>
      </c>
      <c r="B190" s="9" t="s">
        <v>281</v>
      </c>
      <c r="C190" s="78">
        <f t="shared" si="54"/>
        <v>510600</v>
      </c>
      <c r="D190" s="79">
        <f t="shared" si="54"/>
        <v>725700</v>
      </c>
      <c r="E190" s="80">
        <f t="shared" si="54"/>
        <v>0</v>
      </c>
      <c r="F190" s="78">
        <f t="shared" si="54"/>
        <v>0</v>
      </c>
      <c r="G190" s="79">
        <f t="shared" si="54"/>
        <v>0</v>
      </c>
      <c r="H190" s="80">
        <f t="shared" si="54"/>
        <v>0</v>
      </c>
      <c r="I190" s="78">
        <f t="shared" si="54"/>
        <v>510600</v>
      </c>
      <c r="J190" s="79">
        <f t="shared" si="54"/>
        <v>725700</v>
      </c>
      <c r="K190" s="80">
        <f t="shared" si="54"/>
        <v>0</v>
      </c>
      <c r="L190" s="16"/>
    </row>
    <row r="191" spans="1:12" ht="30.75" customHeight="1">
      <c r="A191" s="17" t="s">
        <v>258</v>
      </c>
      <c r="B191" s="59" t="s">
        <v>259</v>
      </c>
      <c r="C191" s="78">
        <v>510600</v>
      </c>
      <c r="D191" s="79">
        <v>725700</v>
      </c>
      <c r="E191" s="80">
        <v>0</v>
      </c>
      <c r="F191" s="78"/>
      <c r="G191" s="79"/>
      <c r="H191" s="80"/>
      <c r="I191" s="78">
        <f>C191+F191</f>
        <v>510600</v>
      </c>
      <c r="J191" s="79">
        <f>D191+G191</f>
        <v>725700</v>
      </c>
      <c r="K191" s="80">
        <f>E191+H191</f>
        <v>0</v>
      </c>
    </row>
    <row r="192" spans="1:12" ht="16.5" customHeight="1">
      <c r="A192" s="173"/>
      <c r="B192" s="174"/>
      <c r="C192" s="175"/>
      <c r="D192" s="176"/>
      <c r="E192" s="177"/>
      <c r="F192" s="175"/>
      <c r="G192" s="176"/>
      <c r="H192" s="177"/>
      <c r="I192" s="175"/>
      <c r="J192" s="176"/>
      <c r="K192" s="177"/>
    </row>
    <row r="193" spans="1:12" ht="31.5" hidden="1" customHeight="1">
      <c r="A193" s="178" t="s">
        <v>66</v>
      </c>
      <c r="B193" s="179"/>
      <c r="C193" s="180">
        <f>C14+C68</f>
        <v>92215749.799999997</v>
      </c>
      <c r="D193" s="181">
        <f t="shared" ref="D193:L193" si="56">D14+D68</f>
        <v>97349153.700000003</v>
      </c>
      <c r="E193" s="182">
        <f t="shared" si="56"/>
        <v>102632758.7</v>
      </c>
      <c r="F193" s="180">
        <f>F14+F68</f>
        <v>1039102.7999999996</v>
      </c>
      <c r="G193" s="181">
        <f t="shared" ref="G193:H193" si="57">G14+G68</f>
        <v>-6947797.7999999998</v>
      </c>
      <c r="H193" s="182">
        <f t="shared" si="57"/>
        <v>-6383356.1999999993</v>
      </c>
      <c r="I193" s="180">
        <f>I14+I68</f>
        <v>93254852.600000009</v>
      </c>
      <c r="J193" s="181">
        <f t="shared" ref="J193:K193" si="58">J14+J68</f>
        <v>90401355.900000006</v>
      </c>
      <c r="K193" s="182">
        <f t="shared" si="58"/>
        <v>96249402.5</v>
      </c>
      <c r="L193" s="135">
        <f t="shared" si="56"/>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C10:E10"/>
    <mergeCell ref="F10:H10"/>
    <mergeCell ref="I10:K10"/>
  </mergeCells>
  <pageMargins left="0.59055118110236227" right="0.39370078740157483" top="0.82677165354330717" bottom="0.78740157480314965" header="0.51181102362204722" footer="0.55118110236220474"/>
  <pageSetup paperSize="9" scale="57" firstPageNumber="44" fitToWidth="0"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12" activePane="bottomRight" state="frozen"/>
      <selection pane="topRight" activeCell="B1" sqref="B1"/>
      <selection pane="bottomLeft" activeCell="A13" sqref="A13"/>
      <selection pane="bottomRight" activeCell="H142" sqref="H142"/>
    </sheetView>
  </sheetViews>
  <sheetFormatPr defaultColWidth="9.109375" defaultRowHeight="13.2"/>
  <cols>
    <col min="1" max="1" width="69.6640625" style="2" customWidth="1"/>
    <col min="2" max="2" width="26.33203125" style="2" customWidth="1"/>
    <col min="3" max="3" width="16.44140625" style="2" customWidth="1"/>
    <col min="4" max="5" width="16.33203125" style="2" customWidth="1"/>
    <col min="6" max="8" width="16.33203125" style="20" customWidth="1"/>
    <col min="9" max="11" width="16.33203125" style="2" customWidth="1"/>
    <col min="12" max="12" width="21.6640625" style="2" customWidth="1"/>
    <col min="13" max="16384" width="9.109375" style="2"/>
  </cols>
  <sheetData>
    <row r="1" spans="1:12" ht="13.5" customHeight="1">
      <c r="B1" s="4"/>
      <c r="C1" s="1"/>
      <c r="D1" s="4"/>
      <c r="E1" s="4"/>
      <c r="I1" s="4" t="s">
        <v>287</v>
      </c>
      <c r="J1" s="1"/>
      <c r="K1" s="1"/>
    </row>
    <row r="2" spans="1:12" ht="13.5"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365" t="s">
        <v>292</v>
      </c>
      <c r="B8" s="365"/>
      <c r="C8" s="366"/>
      <c r="D8" s="366"/>
      <c r="E8" s="366"/>
      <c r="F8" s="366"/>
      <c r="G8" s="366"/>
      <c r="H8" s="366"/>
      <c r="I8" s="366"/>
      <c r="J8" s="366"/>
      <c r="K8" s="19"/>
      <c r="L8" s="19"/>
    </row>
    <row r="9" spans="1:12" ht="12" customHeight="1">
      <c r="A9" s="3"/>
      <c r="B9" s="5"/>
      <c r="C9" s="5"/>
      <c r="D9" s="5"/>
      <c r="E9" s="5"/>
      <c r="F9" s="5"/>
      <c r="G9" s="5"/>
      <c r="H9" s="5"/>
      <c r="I9" s="5"/>
      <c r="J9" s="5"/>
      <c r="K9" s="5"/>
      <c r="L9" s="11"/>
    </row>
    <row r="10" spans="1:12" ht="20.25" customHeight="1">
      <c r="A10" s="367" t="s">
        <v>50</v>
      </c>
      <c r="B10" s="369" t="s">
        <v>51</v>
      </c>
      <c r="C10" s="371" t="s">
        <v>289</v>
      </c>
      <c r="D10" s="372"/>
      <c r="E10" s="373"/>
      <c r="F10" s="371" t="s">
        <v>290</v>
      </c>
      <c r="G10" s="372"/>
      <c r="H10" s="373"/>
      <c r="I10" s="374" t="s">
        <v>291</v>
      </c>
      <c r="J10" s="375"/>
      <c r="K10" s="376"/>
      <c r="L10" s="11"/>
    </row>
    <row r="11" spans="1:12" ht="22.5" customHeight="1">
      <c r="A11" s="368"/>
      <c r="B11" s="370"/>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6" t="s">
        <v>59</v>
      </c>
      <c r="B14" s="50" t="s">
        <v>22</v>
      </c>
      <c r="C14" s="75">
        <f>C16+C20+C23+C26+C31+C36+C40+C47+C52+C56+C59+C62</f>
        <v>63632256.100000001</v>
      </c>
      <c r="D14" s="76">
        <f t="shared" ref="D14:E14" si="0">D16+D20+D23+D26+D31+D36+D40+D47+D52+D56+D59+D62</f>
        <v>69571167.200000003</v>
      </c>
      <c r="E14" s="77">
        <f t="shared" si="0"/>
        <v>74041068.200000003</v>
      </c>
      <c r="F14" s="75">
        <f>F16+F20+F23+F26+F31+F36+F40+F47+F52+F56+F59+F62</f>
        <v>0</v>
      </c>
      <c r="G14" s="76">
        <f t="shared" ref="G14:H14" si="1">G16+G20+G23+G26+G31+G36+G40+G47+G52+G56+G59+G62</f>
        <v>0</v>
      </c>
      <c r="H14" s="77">
        <f t="shared" si="1"/>
        <v>0</v>
      </c>
      <c r="I14" s="75">
        <f>I16+I20+I23+I26+I31+I36+I40+I47+I52+I56+I59+I62</f>
        <v>63632256.100000001</v>
      </c>
      <c r="J14" s="76">
        <f t="shared" ref="J14:K14" si="2">J16+J20+J23+J26+J31+J36+J40+J47+J52+J56+J59+J62</f>
        <v>69571167.200000003</v>
      </c>
      <c r="K14" s="77">
        <f t="shared" si="2"/>
        <v>74041068.200000003</v>
      </c>
      <c r="L14" s="15"/>
    </row>
    <row r="15" spans="1:12" hidden="1">
      <c r="A15" s="32"/>
      <c r="B15" s="51"/>
      <c r="C15" s="78"/>
      <c r="D15" s="79"/>
      <c r="E15" s="80"/>
      <c r="F15" s="78"/>
      <c r="G15" s="79"/>
      <c r="H15" s="80"/>
      <c r="I15" s="78"/>
      <c r="J15" s="79"/>
      <c r="K15" s="80"/>
      <c r="L15" s="16"/>
    </row>
    <row r="16" spans="1:12" ht="16.5" hidden="1" customHeight="1">
      <c r="A16" s="46" t="s">
        <v>18</v>
      </c>
      <c r="B16" s="52" t="s">
        <v>23</v>
      </c>
      <c r="C16" s="81">
        <f t="shared" ref="C16:K16" si="3">C17+C18</f>
        <v>38972774.900000006</v>
      </c>
      <c r="D16" s="82">
        <f t="shared" si="3"/>
        <v>41662215.5</v>
      </c>
      <c r="E16" s="83">
        <f t="shared" si="3"/>
        <v>44058458</v>
      </c>
      <c r="F16" s="81">
        <f t="shared" si="3"/>
        <v>0</v>
      </c>
      <c r="G16" s="82">
        <f t="shared" si="3"/>
        <v>0</v>
      </c>
      <c r="H16" s="83">
        <f t="shared" si="3"/>
        <v>0</v>
      </c>
      <c r="I16" s="81">
        <f t="shared" si="3"/>
        <v>38972774.900000006</v>
      </c>
      <c r="J16" s="82">
        <f t="shared" si="3"/>
        <v>41662215.5</v>
      </c>
      <c r="K16" s="83">
        <f t="shared" si="3"/>
        <v>44058458</v>
      </c>
      <c r="L16" s="16"/>
    </row>
    <row r="17" spans="1:12" ht="18" hidden="1" customHeight="1">
      <c r="A17" s="34" t="s">
        <v>0</v>
      </c>
      <c r="B17" s="52" t="s">
        <v>24</v>
      </c>
      <c r="C17" s="81">
        <v>18600066</v>
      </c>
      <c r="D17" s="82">
        <v>20025878</v>
      </c>
      <c r="E17" s="83">
        <v>20956360</v>
      </c>
      <c r="F17" s="81"/>
      <c r="G17" s="82"/>
      <c r="H17" s="83"/>
      <c r="I17" s="81">
        <f t="shared" ref="I17:K18" si="4">C17+F17</f>
        <v>18600066</v>
      </c>
      <c r="J17" s="82">
        <f t="shared" si="4"/>
        <v>20025878</v>
      </c>
      <c r="K17" s="83">
        <f t="shared" si="4"/>
        <v>20956360</v>
      </c>
      <c r="L17" s="16"/>
    </row>
    <row r="18" spans="1:12" ht="18" hidden="1" customHeight="1">
      <c r="A18" s="34" t="s">
        <v>1</v>
      </c>
      <c r="B18" s="52" t="s">
        <v>25</v>
      </c>
      <c r="C18" s="81">
        <v>20372708.900000002</v>
      </c>
      <c r="D18" s="82">
        <v>21636337.5</v>
      </c>
      <c r="E18" s="83">
        <v>23102098</v>
      </c>
      <c r="F18" s="81"/>
      <c r="G18" s="82"/>
      <c r="H18" s="83"/>
      <c r="I18" s="81">
        <f t="shared" si="4"/>
        <v>20372708.900000002</v>
      </c>
      <c r="J18" s="82">
        <f t="shared" si="4"/>
        <v>21636337.5</v>
      </c>
      <c r="K18" s="83">
        <f t="shared" si="4"/>
        <v>23102098</v>
      </c>
      <c r="L18" s="16"/>
    </row>
    <row r="19" spans="1:12" ht="15" hidden="1" customHeight="1">
      <c r="A19" s="34"/>
      <c r="B19" s="52"/>
      <c r="C19" s="81"/>
      <c r="D19" s="82"/>
      <c r="E19" s="83"/>
      <c r="F19" s="81"/>
      <c r="G19" s="82"/>
      <c r="H19" s="83"/>
      <c r="I19" s="81"/>
      <c r="J19" s="82"/>
      <c r="K19" s="83"/>
      <c r="L19" s="16"/>
    </row>
    <row r="20" spans="1:12" ht="30" hidden="1" customHeight="1">
      <c r="A20" s="47" t="s">
        <v>9</v>
      </c>
      <c r="B20" s="52" t="s">
        <v>26</v>
      </c>
      <c r="C20" s="81">
        <f>C21</f>
        <v>7114668.7999999998</v>
      </c>
      <c r="D20" s="82">
        <f t="shared" ref="D20:K20" si="5">D21</f>
        <v>8847988.5999999996</v>
      </c>
      <c r="E20" s="83">
        <f t="shared" si="5"/>
        <v>10313975.5</v>
      </c>
      <c r="F20" s="81">
        <f>F21</f>
        <v>0</v>
      </c>
      <c r="G20" s="82">
        <f t="shared" si="5"/>
        <v>0</v>
      </c>
      <c r="H20" s="83">
        <f t="shared" si="5"/>
        <v>0</v>
      </c>
      <c r="I20" s="81">
        <f>I21</f>
        <v>7114668.7999999998</v>
      </c>
      <c r="J20" s="82">
        <f t="shared" si="5"/>
        <v>8847988.5999999996</v>
      </c>
      <c r="K20" s="83">
        <f t="shared" si="5"/>
        <v>10313975.5</v>
      </c>
      <c r="L20" s="16"/>
    </row>
    <row r="21" spans="1:12" ht="27.75" hidden="1" customHeight="1">
      <c r="A21" s="34" t="s">
        <v>10</v>
      </c>
      <c r="B21" s="52" t="s">
        <v>27</v>
      </c>
      <c r="C21" s="81">
        <v>7114668.7999999998</v>
      </c>
      <c r="D21" s="82">
        <v>8847988.5999999996</v>
      </c>
      <c r="E21" s="83">
        <v>10313975.5</v>
      </c>
      <c r="F21" s="81"/>
      <c r="G21" s="82"/>
      <c r="H21" s="83"/>
      <c r="I21" s="81">
        <f>C21+F21</f>
        <v>7114668.7999999998</v>
      </c>
      <c r="J21" s="82">
        <f>D21+G21</f>
        <v>8847988.5999999996</v>
      </c>
      <c r="K21" s="83">
        <f>E21+H21</f>
        <v>10313975.5</v>
      </c>
      <c r="L21" s="16"/>
    </row>
    <row r="22" spans="1:12" ht="15" hidden="1" customHeight="1">
      <c r="A22" s="34"/>
      <c r="B22" s="52"/>
      <c r="C22" s="81"/>
      <c r="D22" s="82"/>
      <c r="E22" s="83"/>
      <c r="F22" s="81"/>
      <c r="G22" s="82"/>
      <c r="H22" s="83"/>
      <c r="I22" s="81"/>
      <c r="J22" s="82"/>
      <c r="K22" s="83"/>
      <c r="L22" s="16"/>
    </row>
    <row r="23" spans="1:12" ht="18" hidden="1" customHeight="1">
      <c r="A23" s="47" t="s">
        <v>2</v>
      </c>
      <c r="B23" s="52" t="s">
        <v>28</v>
      </c>
      <c r="C23" s="81">
        <f>C24</f>
        <v>3802103</v>
      </c>
      <c r="D23" s="82">
        <f t="shared" ref="D23:K23" si="6">D24</f>
        <v>4647767</v>
      </c>
      <c r="E23" s="83">
        <f t="shared" si="6"/>
        <v>4833952</v>
      </c>
      <c r="F23" s="81">
        <f>F24</f>
        <v>0</v>
      </c>
      <c r="G23" s="82">
        <f t="shared" si="6"/>
        <v>0</v>
      </c>
      <c r="H23" s="83">
        <f t="shared" si="6"/>
        <v>0</v>
      </c>
      <c r="I23" s="81">
        <f>I24</f>
        <v>3802103</v>
      </c>
      <c r="J23" s="82">
        <f t="shared" si="6"/>
        <v>4647767</v>
      </c>
      <c r="K23" s="83">
        <f t="shared" si="6"/>
        <v>4833952</v>
      </c>
      <c r="L23" s="16"/>
    </row>
    <row r="24" spans="1:12" ht="27.75" hidden="1" customHeight="1">
      <c r="A24" s="7" t="s">
        <v>58</v>
      </c>
      <c r="B24" s="53" t="s">
        <v>29</v>
      </c>
      <c r="C24" s="78">
        <v>3802103</v>
      </c>
      <c r="D24" s="79">
        <v>4647767</v>
      </c>
      <c r="E24" s="80">
        <v>4833952</v>
      </c>
      <c r="F24" s="78"/>
      <c r="G24" s="79"/>
      <c r="H24" s="80"/>
      <c r="I24" s="81">
        <f>C24+F24</f>
        <v>3802103</v>
      </c>
      <c r="J24" s="82">
        <f>D24+G24</f>
        <v>4647767</v>
      </c>
      <c r="K24" s="83">
        <f>E24+H24</f>
        <v>4833952</v>
      </c>
      <c r="L24" s="16"/>
    </row>
    <row r="25" spans="1:12" ht="14.25" hidden="1" customHeight="1">
      <c r="A25" s="7"/>
      <c r="B25" s="53"/>
      <c r="C25" s="78"/>
      <c r="D25" s="79"/>
      <c r="E25" s="80"/>
      <c r="F25" s="78"/>
      <c r="G25" s="79"/>
      <c r="H25" s="80"/>
      <c r="I25" s="78"/>
      <c r="J25" s="79"/>
      <c r="K25" s="80"/>
      <c r="L25" s="16"/>
    </row>
    <row r="26" spans="1:12" ht="17.25" hidden="1" customHeight="1">
      <c r="A26" s="47" t="s">
        <v>3</v>
      </c>
      <c r="B26" s="52" t="s">
        <v>30</v>
      </c>
      <c r="C26" s="81">
        <f>SUM(C27:C29)</f>
        <v>9139810</v>
      </c>
      <c r="D26" s="82">
        <f t="shared" ref="D26:E26" si="7">SUM(D27:D29)</f>
        <v>9522327</v>
      </c>
      <c r="E26" s="83">
        <f t="shared" si="7"/>
        <v>9778355</v>
      </c>
      <c r="F26" s="81">
        <f>SUM(F27:F29)</f>
        <v>0</v>
      </c>
      <c r="G26" s="82">
        <f t="shared" ref="G26:H26" si="8">SUM(G27:G29)</f>
        <v>0</v>
      </c>
      <c r="H26" s="83">
        <f t="shared" si="8"/>
        <v>0</v>
      </c>
      <c r="I26" s="81">
        <f>SUM(I27:I29)</f>
        <v>9139810</v>
      </c>
      <c r="J26" s="82">
        <f t="shared" ref="J26:K26" si="9">SUM(J27:J29)</f>
        <v>9522327</v>
      </c>
      <c r="K26" s="83">
        <f t="shared" si="9"/>
        <v>9778355</v>
      </c>
      <c r="L26" s="16"/>
    </row>
    <row r="27" spans="1:12" ht="15.75" hidden="1" customHeight="1">
      <c r="A27" s="34" t="s">
        <v>4</v>
      </c>
      <c r="B27" s="52" t="s">
        <v>31</v>
      </c>
      <c r="C27" s="81">
        <v>7833689</v>
      </c>
      <c r="D27" s="82">
        <v>8179013</v>
      </c>
      <c r="E27" s="83">
        <v>8382193</v>
      </c>
      <c r="F27" s="81"/>
      <c r="G27" s="82"/>
      <c r="H27" s="83"/>
      <c r="I27" s="81">
        <f t="shared" ref="I27:I29" si="10">C27+F27</f>
        <v>7833689</v>
      </c>
      <c r="J27" s="82">
        <f t="shared" ref="J27:J29" si="11">D27+G27</f>
        <v>8179013</v>
      </c>
      <c r="K27" s="83">
        <f t="shared" ref="K27:K29" si="12">E27+H27</f>
        <v>8382193</v>
      </c>
      <c r="L27" s="16"/>
    </row>
    <row r="28" spans="1:12" ht="15.75" hidden="1" customHeight="1">
      <c r="A28" s="34" t="s">
        <v>6</v>
      </c>
      <c r="B28" s="52" t="s">
        <v>32</v>
      </c>
      <c r="C28" s="81">
        <v>1303097</v>
      </c>
      <c r="D28" s="82">
        <v>1340290</v>
      </c>
      <c r="E28" s="83">
        <v>1393138</v>
      </c>
      <c r="F28" s="81"/>
      <c r="G28" s="82"/>
      <c r="H28" s="83"/>
      <c r="I28" s="81">
        <f t="shared" si="10"/>
        <v>1303097</v>
      </c>
      <c r="J28" s="82">
        <f t="shared" si="11"/>
        <v>1340290</v>
      </c>
      <c r="K28" s="83">
        <f t="shared" si="12"/>
        <v>1393138</v>
      </c>
      <c r="L28" s="16"/>
    </row>
    <row r="29" spans="1:12" ht="17.25" hidden="1" customHeight="1">
      <c r="A29" s="34" t="s">
        <v>68</v>
      </c>
      <c r="B29" s="52" t="s">
        <v>69</v>
      </c>
      <c r="C29" s="81">
        <v>3024</v>
      </c>
      <c r="D29" s="82">
        <v>3024</v>
      </c>
      <c r="E29" s="83">
        <v>3024</v>
      </c>
      <c r="F29" s="81"/>
      <c r="G29" s="82"/>
      <c r="H29" s="83"/>
      <c r="I29" s="81">
        <f t="shared" si="10"/>
        <v>3024</v>
      </c>
      <c r="J29" s="82">
        <f t="shared" si="11"/>
        <v>3024</v>
      </c>
      <c r="K29" s="83">
        <f t="shared" si="12"/>
        <v>3024</v>
      </c>
      <c r="L29" s="16"/>
    </row>
    <row r="30" spans="1:12" ht="15" hidden="1" customHeight="1">
      <c r="A30" s="34"/>
      <c r="B30" s="52"/>
      <c r="C30" s="81"/>
      <c r="D30" s="82"/>
      <c r="E30" s="83"/>
      <c r="F30" s="81"/>
      <c r="G30" s="82"/>
      <c r="H30" s="83"/>
      <c r="I30" s="81"/>
      <c r="J30" s="82"/>
      <c r="K30" s="83"/>
      <c r="L30" s="16"/>
    </row>
    <row r="31" spans="1:12" ht="26.25" hidden="1" customHeight="1">
      <c r="A31" s="47" t="s">
        <v>11</v>
      </c>
      <c r="B31" s="52" t="s">
        <v>34</v>
      </c>
      <c r="C31" s="81">
        <f>SUM(C32:C34)</f>
        <v>2931854</v>
      </c>
      <c r="D31" s="82">
        <f t="shared" ref="D31:E31" si="13">SUM(D32:D34)</f>
        <v>3179830.5</v>
      </c>
      <c r="E31" s="83">
        <f t="shared" si="13"/>
        <v>3303767</v>
      </c>
      <c r="F31" s="81">
        <f>SUM(F32:F34)</f>
        <v>0</v>
      </c>
      <c r="G31" s="82">
        <f t="shared" ref="G31:H31" si="14">SUM(G32:G34)</f>
        <v>0</v>
      </c>
      <c r="H31" s="83">
        <f t="shared" si="14"/>
        <v>0</v>
      </c>
      <c r="I31" s="81">
        <f>SUM(I32:I34)</f>
        <v>2931854</v>
      </c>
      <c r="J31" s="82">
        <f t="shared" ref="J31:K31" si="15">SUM(J32:J34)</f>
        <v>3179830.5</v>
      </c>
      <c r="K31" s="83">
        <f t="shared" si="15"/>
        <v>3303767</v>
      </c>
      <c r="L31" s="16"/>
    </row>
    <row r="32" spans="1:12" ht="18" hidden="1" customHeight="1">
      <c r="A32" s="34" t="s">
        <v>5</v>
      </c>
      <c r="B32" s="52" t="s">
        <v>35</v>
      </c>
      <c r="C32" s="81">
        <v>2803660.5</v>
      </c>
      <c r="D32" s="82">
        <v>3064074</v>
      </c>
      <c r="E32" s="83">
        <v>3201241</v>
      </c>
      <c r="F32" s="81"/>
      <c r="G32" s="82"/>
      <c r="H32" s="83"/>
      <c r="I32" s="81">
        <f t="shared" ref="I32:I34" si="16">C32+F32</f>
        <v>2803660.5</v>
      </c>
      <c r="J32" s="82">
        <f t="shared" ref="J32:J34" si="17">D32+G32</f>
        <v>3064074</v>
      </c>
      <c r="K32" s="83">
        <f t="shared" ref="K32:K34" si="18">E32+H32</f>
        <v>3201241</v>
      </c>
      <c r="L32" s="16"/>
    </row>
    <row r="33" spans="1:12" ht="29.25" hidden="1" customHeight="1">
      <c r="A33" s="34" t="s">
        <v>21</v>
      </c>
      <c r="B33" s="52" t="s">
        <v>33</v>
      </c>
      <c r="C33" s="81">
        <v>80325</v>
      </c>
      <c r="D33" s="82">
        <v>69897</v>
      </c>
      <c r="E33" s="83">
        <v>58452</v>
      </c>
      <c r="F33" s="81"/>
      <c r="G33" s="82"/>
      <c r="H33" s="83"/>
      <c r="I33" s="81">
        <f t="shared" si="16"/>
        <v>80325</v>
      </c>
      <c r="J33" s="82">
        <f t="shared" si="17"/>
        <v>69897</v>
      </c>
      <c r="K33" s="83">
        <f t="shared" si="18"/>
        <v>58452</v>
      </c>
      <c r="L33" s="16"/>
    </row>
    <row r="34" spans="1:12" ht="27.75" hidden="1" customHeight="1">
      <c r="A34" s="34" t="s">
        <v>12</v>
      </c>
      <c r="B34" s="52" t="s">
        <v>36</v>
      </c>
      <c r="C34" s="81">
        <v>47868.5</v>
      </c>
      <c r="D34" s="82">
        <v>45859.5</v>
      </c>
      <c r="E34" s="83">
        <v>44074</v>
      </c>
      <c r="F34" s="81"/>
      <c r="G34" s="82"/>
      <c r="H34" s="83"/>
      <c r="I34" s="81">
        <f t="shared" si="16"/>
        <v>47868.5</v>
      </c>
      <c r="J34" s="82">
        <f t="shared" si="17"/>
        <v>45859.5</v>
      </c>
      <c r="K34" s="83">
        <f t="shared" si="18"/>
        <v>44074</v>
      </c>
      <c r="L34" s="16"/>
    </row>
    <row r="35" spans="1:12" ht="15" hidden="1" customHeight="1">
      <c r="A35" s="34"/>
      <c r="B35" s="52"/>
      <c r="C35" s="81"/>
      <c r="D35" s="82"/>
      <c r="E35" s="83"/>
      <c r="F35" s="81"/>
      <c r="G35" s="82"/>
      <c r="H35" s="83"/>
      <c r="I35" s="81"/>
      <c r="J35" s="82"/>
      <c r="K35" s="83"/>
      <c r="L35" s="16"/>
    </row>
    <row r="36" spans="1:12" ht="19.5" hidden="1" customHeight="1">
      <c r="A36" s="47" t="s">
        <v>56</v>
      </c>
      <c r="B36" s="52" t="s">
        <v>37</v>
      </c>
      <c r="C36" s="81">
        <f>SUM(C37:C38)</f>
        <v>161162.5</v>
      </c>
      <c r="D36" s="82">
        <f t="shared" ref="D36:E36" si="19">SUM(D37:D38)</f>
        <v>166145.29999999999</v>
      </c>
      <c r="E36" s="83">
        <f t="shared" si="19"/>
        <v>165935.1</v>
      </c>
      <c r="F36" s="81">
        <f>SUM(F37:F38)</f>
        <v>0</v>
      </c>
      <c r="G36" s="82">
        <f t="shared" ref="G36:H36" si="20">SUM(G37:G38)</f>
        <v>0</v>
      </c>
      <c r="H36" s="83">
        <f t="shared" si="20"/>
        <v>0</v>
      </c>
      <c r="I36" s="81">
        <f>SUM(I37:I38)</f>
        <v>161162.5</v>
      </c>
      <c r="J36" s="82">
        <f t="shared" ref="J36:K36" si="21">SUM(J37:J38)</f>
        <v>166145.29999999999</v>
      </c>
      <c r="K36" s="83">
        <f t="shared" si="21"/>
        <v>165935.1</v>
      </c>
      <c r="L36" s="16"/>
    </row>
    <row r="37" spans="1:12" ht="54" hidden="1" customHeight="1">
      <c r="A37" s="34" t="s">
        <v>78</v>
      </c>
      <c r="B37" s="52" t="s">
        <v>72</v>
      </c>
      <c r="C37" s="81">
        <v>4642.8999999999996</v>
      </c>
      <c r="D37" s="82">
        <v>4411.3999999999996</v>
      </c>
      <c r="E37" s="83">
        <v>4359.6000000000004</v>
      </c>
      <c r="F37" s="81"/>
      <c r="G37" s="82"/>
      <c r="H37" s="83"/>
      <c r="I37" s="81">
        <f t="shared" ref="I37:I38" si="22">C37+F37</f>
        <v>4642.8999999999996</v>
      </c>
      <c r="J37" s="82">
        <f t="shared" ref="J37:J38" si="23">D37+G37</f>
        <v>4411.3999999999996</v>
      </c>
      <c r="K37" s="83">
        <f t="shared" ref="K37:K38" si="24">E37+H37</f>
        <v>4359.6000000000004</v>
      </c>
      <c r="L37" s="16"/>
    </row>
    <row r="38" spans="1:12" ht="29.25" hidden="1" customHeight="1">
      <c r="A38" s="34" t="s">
        <v>17</v>
      </c>
      <c r="B38" s="52" t="s">
        <v>38</v>
      </c>
      <c r="C38" s="81">
        <v>156519.6</v>
      </c>
      <c r="D38" s="82">
        <v>161733.9</v>
      </c>
      <c r="E38" s="83">
        <v>161575.5</v>
      </c>
      <c r="F38" s="81"/>
      <c r="G38" s="82"/>
      <c r="H38" s="83"/>
      <c r="I38" s="81">
        <f t="shared" si="22"/>
        <v>156519.6</v>
      </c>
      <c r="J38" s="82">
        <f t="shared" si="23"/>
        <v>161733.9</v>
      </c>
      <c r="K38" s="83">
        <f t="shared" si="24"/>
        <v>161575.5</v>
      </c>
      <c r="L38" s="16"/>
    </row>
    <row r="39" spans="1:12" ht="15.75" hidden="1" customHeight="1">
      <c r="A39" s="34"/>
      <c r="B39" s="52"/>
      <c r="C39" s="81"/>
      <c r="D39" s="82"/>
      <c r="E39" s="83"/>
      <c r="F39" s="81"/>
      <c r="G39" s="82"/>
      <c r="H39" s="83"/>
      <c r="I39" s="81"/>
      <c r="J39" s="82"/>
      <c r="K39" s="83"/>
      <c r="L39" s="16"/>
    </row>
    <row r="40" spans="1:12" ht="32.25" hidden="1" customHeight="1">
      <c r="A40" s="46" t="s">
        <v>13</v>
      </c>
      <c r="B40" s="52" t="s">
        <v>39</v>
      </c>
      <c r="C40" s="81">
        <f>SUM(C41:C45)</f>
        <v>33414.199999999997</v>
      </c>
      <c r="D40" s="82">
        <f t="shared" ref="D40:E40" si="25">SUM(D41:D45)</f>
        <v>37535.699999999997</v>
      </c>
      <c r="E40" s="83">
        <f t="shared" si="25"/>
        <v>36478.9</v>
      </c>
      <c r="F40" s="81">
        <f>SUM(F41:F45)</f>
        <v>0</v>
      </c>
      <c r="G40" s="82">
        <f t="shared" ref="G40:H40" si="26">SUM(G41:G45)</f>
        <v>0</v>
      </c>
      <c r="H40" s="83">
        <f t="shared" si="26"/>
        <v>0</v>
      </c>
      <c r="I40" s="81">
        <f>SUM(I41:I45)</f>
        <v>33414.199999999997</v>
      </c>
      <c r="J40" s="82">
        <f t="shared" ref="J40:K40" si="27">SUM(J41:J45)</f>
        <v>37535.699999999997</v>
      </c>
      <c r="K40" s="83">
        <f t="shared" si="27"/>
        <v>36478.9</v>
      </c>
      <c r="L40" s="16"/>
    </row>
    <row r="41" spans="1:12" ht="54.75" hidden="1" customHeight="1">
      <c r="A41" s="34" t="s">
        <v>53</v>
      </c>
      <c r="B41" s="52" t="s">
        <v>40</v>
      </c>
      <c r="C41" s="81">
        <v>14153</v>
      </c>
      <c r="D41" s="82">
        <v>17637</v>
      </c>
      <c r="E41" s="83">
        <v>15896</v>
      </c>
      <c r="F41" s="81"/>
      <c r="G41" s="82"/>
      <c r="H41" s="83"/>
      <c r="I41" s="81">
        <f t="shared" ref="I41:I45" si="28">C41+F41</f>
        <v>14153</v>
      </c>
      <c r="J41" s="82">
        <f t="shared" ref="J41:J45" si="29">D41+G41</f>
        <v>17637</v>
      </c>
      <c r="K41" s="83">
        <f t="shared" ref="K41:K45" si="30">E41+H41</f>
        <v>15896</v>
      </c>
      <c r="L41" s="16"/>
    </row>
    <row r="42" spans="1:12" ht="25.5" hidden="1" customHeight="1">
      <c r="A42" s="7" t="s">
        <v>61</v>
      </c>
      <c r="B42" s="53" t="s">
        <v>62</v>
      </c>
      <c r="C42" s="78">
        <v>711.5</v>
      </c>
      <c r="D42" s="79">
        <v>711.5</v>
      </c>
      <c r="E42" s="80">
        <v>711.5</v>
      </c>
      <c r="F42" s="78"/>
      <c r="G42" s="79"/>
      <c r="H42" s="80"/>
      <c r="I42" s="81">
        <f t="shared" si="28"/>
        <v>711.5</v>
      </c>
      <c r="J42" s="82">
        <f t="shared" si="29"/>
        <v>711.5</v>
      </c>
      <c r="K42" s="83">
        <f t="shared" si="30"/>
        <v>711.5</v>
      </c>
      <c r="L42" s="16"/>
    </row>
    <row r="43" spans="1:12" ht="67.5" hidden="1" customHeight="1">
      <c r="A43" s="7" t="s">
        <v>60</v>
      </c>
      <c r="B43" s="53" t="s">
        <v>41</v>
      </c>
      <c r="C43" s="78">
        <v>13488.699999999999</v>
      </c>
      <c r="D43" s="79">
        <v>13898.2</v>
      </c>
      <c r="E43" s="80">
        <v>14306.4</v>
      </c>
      <c r="F43" s="78"/>
      <c r="G43" s="79"/>
      <c r="H43" s="80"/>
      <c r="I43" s="81">
        <f t="shared" si="28"/>
        <v>13488.699999999999</v>
      </c>
      <c r="J43" s="82">
        <f t="shared" si="29"/>
        <v>13898.2</v>
      </c>
      <c r="K43" s="83">
        <f t="shared" si="30"/>
        <v>14306.4</v>
      </c>
      <c r="L43" s="16"/>
    </row>
    <row r="44" spans="1:12" ht="21" hidden="1" customHeight="1">
      <c r="A44" s="7" t="s">
        <v>14</v>
      </c>
      <c r="B44" s="53" t="s">
        <v>42</v>
      </c>
      <c r="C44" s="78">
        <v>4061</v>
      </c>
      <c r="D44" s="79">
        <v>4289</v>
      </c>
      <c r="E44" s="80">
        <v>4565</v>
      </c>
      <c r="F44" s="78"/>
      <c r="G44" s="79"/>
      <c r="H44" s="80"/>
      <c r="I44" s="81">
        <f t="shared" si="28"/>
        <v>4061</v>
      </c>
      <c r="J44" s="82">
        <f t="shared" si="29"/>
        <v>4289</v>
      </c>
      <c r="K44" s="83">
        <f t="shared" si="30"/>
        <v>4565</v>
      </c>
      <c r="L44" s="16"/>
    </row>
    <row r="45" spans="1:12" ht="65.25" hidden="1" customHeight="1">
      <c r="A45" s="37" t="s">
        <v>80</v>
      </c>
      <c r="B45" s="53" t="s">
        <v>77</v>
      </c>
      <c r="C45" s="78">
        <v>1000</v>
      </c>
      <c r="D45" s="79">
        <v>1000</v>
      </c>
      <c r="E45" s="80">
        <v>1000</v>
      </c>
      <c r="F45" s="78"/>
      <c r="G45" s="79"/>
      <c r="H45" s="80"/>
      <c r="I45" s="81">
        <f t="shared" si="28"/>
        <v>1000</v>
      </c>
      <c r="J45" s="82">
        <f t="shared" si="29"/>
        <v>1000</v>
      </c>
      <c r="K45" s="83">
        <f t="shared" si="30"/>
        <v>1000</v>
      </c>
      <c r="L45" s="16"/>
    </row>
    <row r="46" spans="1:12" ht="12.75" hidden="1" customHeight="1">
      <c r="A46" s="37"/>
      <c r="B46" s="53"/>
      <c r="C46" s="78"/>
      <c r="D46" s="79"/>
      <c r="E46" s="80"/>
      <c r="F46" s="78"/>
      <c r="G46" s="79"/>
      <c r="H46" s="80"/>
      <c r="I46" s="78"/>
      <c r="J46" s="79"/>
      <c r="K46" s="80"/>
      <c r="L46" s="16"/>
    </row>
    <row r="47" spans="1:12" ht="19.5" hidden="1" customHeight="1">
      <c r="A47" s="47" t="s">
        <v>19</v>
      </c>
      <c r="B47" s="52" t="s">
        <v>43</v>
      </c>
      <c r="C47" s="81">
        <f>SUM(C48:C50)</f>
        <v>1060091.3999999999</v>
      </c>
      <c r="D47" s="82">
        <f t="shared" ref="D47:E47" si="31">SUM(D48:D50)</f>
        <v>1101150.7</v>
      </c>
      <c r="E47" s="83">
        <f t="shared" si="31"/>
        <v>1147334.2</v>
      </c>
      <c r="F47" s="81">
        <f>SUM(F48:F50)</f>
        <v>0</v>
      </c>
      <c r="G47" s="82">
        <f t="shared" ref="G47:H47" si="32">SUM(G48:G50)</f>
        <v>0</v>
      </c>
      <c r="H47" s="83">
        <f t="shared" si="32"/>
        <v>0</v>
      </c>
      <c r="I47" s="81">
        <f>SUM(I48:I50)</f>
        <v>1060091.3999999999</v>
      </c>
      <c r="J47" s="82">
        <f t="shared" ref="J47:K47" si="33">SUM(J48:J50)</f>
        <v>1101150.7</v>
      </c>
      <c r="K47" s="83">
        <f t="shared" si="33"/>
        <v>1147334.2</v>
      </c>
      <c r="L47" s="16"/>
    </row>
    <row r="48" spans="1:12" ht="19.5" hidden="1" customHeight="1">
      <c r="A48" s="34" t="s">
        <v>7</v>
      </c>
      <c r="B48" s="52" t="s">
        <v>44</v>
      </c>
      <c r="C48" s="81">
        <v>40550.299999999981</v>
      </c>
      <c r="D48" s="82">
        <v>40706.199999999997</v>
      </c>
      <c r="E48" s="83">
        <v>40706.199999999997</v>
      </c>
      <c r="F48" s="81"/>
      <c r="G48" s="82"/>
      <c r="H48" s="83"/>
      <c r="I48" s="81">
        <f t="shared" ref="I48:I50" si="34">C48+F48</f>
        <v>40550.299999999981</v>
      </c>
      <c r="J48" s="82">
        <f t="shared" ref="J48:J50" si="35">D48+G48</f>
        <v>40706.199999999997</v>
      </c>
      <c r="K48" s="83">
        <f t="shared" ref="K48:K50" si="36">E48+H48</f>
        <v>40706.199999999997</v>
      </c>
      <c r="L48" s="16"/>
    </row>
    <row r="49" spans="1:12" ht="18" hidden="1" customHeight="1">
      <c r="A49" s="34" t="s">
        <v>16</v>
      </c>
      <c r="B49" s="52" t="s">
        <v>140</v>
      </c>
      <c r="C49" s="81">
        <v>11006</v>
      </c>
      <c r="D49" s="82">
        <v>12608</v>
      </c>
      <c r="E49" s="83">
        <v>11927</v>
      </c>
      <c r="F49" s="81"/>
      <c r="G49" s="82"/>
      <c r="H49" s="83"/>
      <c r="I49" s="81">
        <f t="shared" si="34"/>
        <v>11006</v>
      </c>
      <c r="J49" s="82">
        <f t="shared" si="35"/>
        <v>12608</v>
      </c>
      <c r="K49" s="83">
        <f t="shared" si="36"/>
        <v>11927</v>
      </c>
      <c r="L49" s="16"/>
    </row>
    <row r="50" spans="1:12" ht="18.75" hidden="1" customHeight="1">
      <c r="A50" s="34" t="s">
        <v>52</v>
      </c>
      <c r="B50" s="52" t="s">
        <v>45</v>
      </c>
      <c r="C50" s="81">
        <v>1008535.1</v>
      </c>
      <c r="D50" s="82">
        <v>1047836.5</v>
      </c>
      <c r="E50" s="83">
        <v>1094701</v>
      </c>
      <c r="F50" s="81"/>
      <c r="G50" s="82"/>
      <c r="H50" s="83"/>
      <c r="I50" s="81">
        <f t="shared" si="34"/>
        <v>1008535.1</v>
      </c>
      <c r="J50" s="82">
        <f t="shared" si="35"/>
        <v>1047836.5</v>
      </c>
      <c r="K50" s="83">
        <f t="shared" si="36"/>
        <v>1094701</v>
      </c>
      <c r="L50" s="16"/>
    </row>
    <row r="51" spans="1:12" ht="13.5" hidden="1" customHeight="1">
      <c r="A51" s="34"/>
      <c r="B51" s="52"/>
      <c r="C51" s="81"/>
      <c r="D51" s="82"/>
      <c r="E51" s="83"/>
      <c r="F51" s="81"/>
      <c r="G51" s="82"/>
      <c r="H51" s="83"/>
      <c r="I51" s="81"/>
      <c r="J51" s="82"/>
      <c r="K51" s="83"/>
      <c r="L51" s="16"/>
    </row>
    <row r="52" spans="1:12" ht="30" hidden="1" customHeight="1">
      <c r="A52" s="47" t="s">
        <v>141</v>
      </c>
      <c r="B52" s="52" t="s">
        <v>46</v>
      </c>
      <c r="C52" s="81">
        <f>SUM(C53:C54)</f>
        <v>74879.600000000006</v>
      </c>
      <c r="D52" s="82">
        <f t="shared" ref="D52:E52" si="37">SUM(D53:D54)</f>
        <v>64472.000000000007</v>
      </c>
      <c r="E52" s="83">
        <f t="shared" si="37"/>
        <v>61215.799999999996</v>
      </c>
      <c r="F52" s="81">
        <f>SUM(F53:F54)</f>
        <v>0</v>
      </c>
      <c r="G52" s="82">
        <f t="shared" ref="G52:H52" si="38">SUM(G53:G54)</f>
        <v>0</v>
      </c>
      <c r="H52" s="83">
        <f t="shared" si="38"/>
        <v>0</v>
      </c>
      <c r="I52" s="81">
        <f>SUM(I53:I54)</f>
        <v>74879.600000000006</v>
      </c>
      <c r="J52" s="82">
        <f t="shared" ref="J52:K52" si="39">SUM(J53:J54)</f>
        <v>64472.000000000007</v>
      </c>
      <c r="K52" s="83">
        <f t="shared" si="39"/>
        <v>61215.799999999996</v>
      </c>
      <c r="L52" s="16"/>
    </row>
    <row r="53" spans="1:12" ht="19.5" hidden="1" customHeight="1">
      <c r="A53" s="34" t="s">
        <v>63</v>
      </c>
      <c r="B53" s="52" t="s">
        <v>64</v>
      </c>
      <c r="C53" s="81">
        <v>2307</v>
      </c>
      <c r="D53" s="82">
        <v>2340.4</v>
      </c>
      <c r="E53" s="83">
        <v>2374.1</v>
      </c>
      <c r="F53" s="81"/>
      <c r="G53" s="82"/>
      <c r="H53" s="83"/>
      <c r="I53" s="81">
        <f t="shared" ref="I53:I54" si="40">C53+F53</f>
        <v>2307</v>
      </c>
      <c r="J53" s="82">
        <f t="shared" ref="J53:J54" si="41">D53+G53</f>
        <v>2340.4</v>
      </c>
      <c r="K53" s="83">
        <f t="shared" ref="K53:K54" si="42">E53+H53</f>
        <v>2374.1</v>
      </c>
      <c r="L53" s="16"/>
    </row>
    <row r="54" spans="1:12" ht="18" hidden="1" customHeight="1">
      <c r="A54" s="34" t="s">
        <v>67</v>
      </c>
      <c r="B54" s="52" t="s">
        <v>70</v>
      </c>
      <c r="C54" s="81">
        <v>72572.600000000006</v>
      </c>
      <c r="D54" s="82">
        <v>62131.600000000006</v>
      </c>
      <c r="E54" s="83">
        <v>58841.7</v>
      </c>
      <c r="F54" s="81"/>
      <c r="G54" s="82"/>
      <c r="H54" s="83"/>
      <c r="I54" s="81">
        <f t="shared" si="40"/>
        <v>72572.600000000006</v>
      </c>
      <c r="J54" s="82">
        <f t="shared" si="41"/>
        <v>62131.600000000006</v>
      </c>
      <c r="K54" s="83">
        <f t="shared" si="42"/>
        <v>58841.7</v>
      </c>
      <c r="L54" s="16"/>
    </row>
    <row r="55" spans="1:12" ht="15" hidden="1" customHeight="1">
      <c r="A55" s="34"/>
      <c r="B55" s="52"/>
      <c r="C55" s="81"/>
      <c r="D55" s="82"/>
      <c r="E55" s="83"/>
      <c r="F55" s="81"/>
      <c r="G55" s="82"/>
      <c r="H55" s="83"/>
      <c r="I55" s="81"/>
      <c r="J55" s="82"/>
      <c r="K55" s="83"/>
      <c r="L55" s="16"/>
    </row>
    <row r="56" spans="1:12" ht="29.25" hidden="1" customHeight="1">
      <c r="A56" s="47" t="s">
        <v>20</v>
      </c>
      <c r="B56" s="52" t="s">
        <v>47</v>
      </c>
      <c r="C56" s="81">
        <f t="shared" ref="C56:J56" si="43">C57</f>
        <v>200</v>
      </c>
      <c r="D56" s="82">
        <f t="shared" si="43"/>
        <v>200</v>
      </c>
      <c r="E56" s="83">
        <f>E57</f>
        <v>200</v>
      </c>
      <c r="F56" s="81">
        <f t="shared" si="43"/>
        <v>0</v>
      </c>
      <c r="G56" s="82">
        <f t="shared" si="43"/>
        <v>0</v>
      </c>
      <c r="H56" s="83">
        <f>H57</f>
        <v>0</v>
      </c>
      <c r="I56" s="81">
        <f t="shared" si="43"/>
        <v>200</v>
      </c>
      <c r="J56" s="82">
        <f t="shared" si="43"/>
        <v>200</v>
      </c>
      <c r="K56" s="83">
        <f>K57</f>
        <v>200</v>
      </c>
      <c r="L56" s="16"/>
    </row>
    <row r="57" spans="1:12" ht="29.25" hidden="1" customHeight="1">
      <c r="A57" s="34" t="s">
        <v>79</v>
      </c>
      <c r="B57" s="52" t="s">
        <v>55</v>
      </c>
      <c r="C57" s="81">
        <v>200</v>
      </c>
      <c r="D57" s="82">
        <v>200</v>
      </c>
      <c r="E57" s="83">
        <v>200</v>
      </c>
      <c r="F57" s="81"/>
      <c r="G57" s="82"/>
      <c r="H57" s="83"/>
      <c r="I57" s="81">
        <f>C57+F57</f>
        <v>200</v>
      </c>
      <c r="J57" s="82">
        <f>D57+G57</f>
        <v>200</v>
      </c>
      <c r="K57" s="83">
        <f>E57+H57</f>
        <v>200</v>
      </c>
      <c r="L57" s="16"/>
    </row>
    <row r="58" spans="1:12" ht="14.25" hidden="1" customHeight="1">
      <c r="A58" s="34"/>
      <c r="B58" s="52"/>
      <c r="C58" s="81"/>
      <c r="D58" s="82"/>
      <c r="E58" s="83"/>
      <c r="F58" s="81"/>
      <c r="G58" s="82"/>
      <c r="H58" s="83"/>
      <c r="I58" s="81"/>
      <c r="J58" s="82"/>
      <c r="K58" s="83"/>
      <c r="L58" s="16"/>
    </row>
    <row r="59" spans="1:12" ht="20.25" hidden="1" customHeight="1">
      <c r="A59" s="47" t="s">
        <v>8</v>
      </c>
      <c r="B59" s="52" t="s">
        <v>48</v>
      </c>
      <c r="C59" s="81">
        <f t="shared" ref="C59" si="44">C60</f>
        <v>123.4</v>
      </c>
      <c r="D59" s="82">
        <f t="shared" ref="D59" si="45">D60</f>
        <v>123.4</v>
      </c>
      <c r="E59" s="83">
        <f>E60</f>
        <v>123.4</v>
      </c>
      <c r="F59" s="81">
        <f t="shared" ref="F59:G59" si="46">F60</f>
        <v>0</v>
      </c>
      <c r="G59" s="82">
        <f t="shared" si="46"/>
        <v>0</v>
      </c>
      <c r="H59" s="83">
        <f>H60</f>
        <v>0</v>
      </c>
      <c r="I59" s="81">
        <f t="shared" ref="I59:J59" si="47">I60</f>
        <v>123.4</v>
      </c>
      <c r="J59" s="82">
        <f t="shared" si="47"/>
        <v>123.4</v>
      </c>
      <c r="K59" s="83">
        <f>K60</f>
        <v>123.4</v>
      </c>
      <c r="L59" s="16"/>
    </row>
    <row r="60" spans="1:12" ht="54" hidden="1" customHeight="1">
      <c r="A60" s="34" t="s">
        <v>74</v>
      </c>
      <c r="B60" s="52" t="s">
        <v>73</v>
      </c>
      <c r="C60" s="81">
        <v>123.4</v>
      </c>
      <c r="D60" s="82">
        <v>123.4</v>
      </c>
      <c r="E60" s="83">
        <v>123.4</v>
      </c>
      <c r="F60" s="81"/>
      <c r="G60" s="82"/>
      <c r="H60" s="83"/>
      <c r="I60" s="81">
        <f>C60+F60</f>
        <v>123.4</v>
      </c>
      <c r="J60" s="82">
        <f>D60+G60</f>
        <v>123.4</v>
      </c>
      <c r="K60" s="83">
        <f>E60+H60</f>
        <v>123.4</v>
      </c>
      <c r="L60" s="16"/>
    </row>
    <row r="61" spans="1:12" ht="15" hidden="1" customHeight="1">
      <c r="A61" s="34"/>
      <c r="B61" s="52"/>
      <c r="C61" s="81"/>
      <c r="D61" s="82"/>
      <c r="E61" s="83"/>
      <c r="F61" s="81"/>
      <c r="G61" s="82"/>
      <c r="H61" s="83"/>
      <c r="I61" s="81"/>
      <c r="J61" s="82"/>
      <c r="K61" s="83"/>
      <c r="L61" s="16"/>
    </row>
    <row r="62" spans="1:12" ht="19.5" hidden="1" customHeight="1">
      <c r="A62" s="47" t="s">
        <v>15</v>
      </c>
      <c r="B62" s="52" t="s">
        <v>49</v>
      </c>
      <c r="C62" s="81">
        <f>SUM(C63:C66)</f>
        <v>341174.3</v>
      </c>
      <c r="D62" s="82">
        <f t="shared" ref="D62:E62" si="48">SUM(D63:D66)</f>
        <v>341411.5</v>
      </c>
      <c r="E62" s="83">
        <f t="shared" si="48"/>
        <v>341273.29999999993</v>
      </c>
      <c r="F62" s="81">
        <f>SUM(F63:F66)</f>
        <v>0</v>
      </c>
      <c r="G62" s="82">
        <f t="shared" ref="G62:H62" si="49">SUM(G63:G66)</f>
        <v>0</v>
      </c>
      <c r="H62" s="83">
        <f t="shared" si="49"/>
        <v>0</v>
      </c>
      <c r="I62" s="81">
        <f>SUM(I63:I66)</f>
        <v>341174.3</v>
      </c>
      <c r="J62" s="82">
        <f t="shared" ref="J62:K62" si="50">SUM(J63:J66)</f>
        <v>341411.5</v>
      </c>
      <c r="K62" s="83">
        <f t="shared" si="50"/>
        <v>341273.29999999993</v>
      </c>
      <c r="L62" s="16"/>
    </row>
    <row r="63" spans="1:12" ht="32.25" hidden="1" customHeight="1">
      <c r="A63" s="7" t="s">
        <v>282</v>
      </c>
      <c r="B63" s="54" t="s">
        <v>263</v>
      </c>
      <c r="C63" s="78">
        <v>319424.8</v>
      </c>
      <c r="D63" s="79">
        <v>319535.8</v>
      </c>
      <c r="E63" s="80">
        <v>319290.09999999992</v>
      </c>
      <c r="F63" s="78"/>
      <c r="G63" s="79"/>
      <c r="H63" s="80"/>
      <c r="I63" s="81">
        <f t="shared" ref="I63:I66" si="51">C63+F63</f>
        <v>319424.8</v>
      </c>
      <c r="J63" s="82">
        <f t="shared" ref="J63:J66" si="52">D63+G63</f>
        <v>319535.8</v>
      </c>
      <c r="K63" s="83">
        <f t="shared" ref="K63:K66" si="53">E63+H63</f>
        <v>319290.09999999992</v>
      </c>
      <c r="L63" s="16"/>
    </row>
    <row r="64" spans="1:12" ht="78.75" hidden="1" customHeight="1">
      <c r="A64" s="7" t="s">
        <v>260</v>
      </c>
      <c r="B64" s="53" t="s">
        <v>264</v>
      </c>
      <c r="C64" s="78">
        <v>4464.6000000000004</v>
      </c>
      <c r="D64" s="79">
        <v>4594.9000000000005</v>
      </c>
      <c r="E64" s="80">
        <v>4704</v>
      </c>
      <c r="F64" s="78"/>
      <c r="G64" s="79"/>
      <c r="H64" s="80"/>
      <c r="I64" s="81">
        <f t="shared" si="51"/>
        <v>4464.6000000000004</v>
      </c>
      <c r="J64" s="82">
        <f t="shared" si="52"/>
        <v>4594.9000000000005</v>
      </c>
      <c r="K64" s="83">
        <f t="shared" si="53"/>
        <v>4704</v>
      </c>
      <c r="L64" s="16"/>
    </row>
    <row r="65" spans="1:12" ht="20.25" hidden="1" customHeight="1">
      <c r="A65" s="7" t="s">
        <v>261</v>
      </c>
      <c r="B65" s="53" t="s">
        <v>283</v>
      </c>
      <c r="C65" s="78">
        <v>284.89999999999998</v>
      </c>
      <c r="D65" s="79">
        <v>280.8</v>
      </c>
      <c r="E65" s="80">
        <v>279.2</v>
      </c>
      <c r="F65" s="78"/>
      <c r="G65" s="79"/>
      <c r="H65" s="80"/>
      <c r="I65" s="81">
        <f t="shared" si="51"/>
        <v>284.89999999999998</v>
      </c>
      <c r="J65" s="82">
        <f t="shared" si="52"/>
        <v>280.8</v>
      </c>
      <c r="K65" s="83">
        <f t="shared" si="53"/>
        <v>279.2</v>
      </c>
      <c r="L65" s="16"/>
    </row>
    <row r="66" spans="1:12" ht="19.5" hidden="1" customHeight="1">
      <c r="A66" s="7" t="s">
        <v>262</v>
      </c>
      <c r="B66" s="53" t="s">
        <v>265</v>
      </c>
      <c r="C66" s="78">
        <v>17000</v>
      </c>
      <c r="D66" s="79">
        <v>17000</v>
      </c>
      <c r="E66" s="80">
        <v>17000</v>
      </c>
      <c r="F66" s="78"/>
      <c r="G66" s="79"/>
      <c r="H66" s="80"/>
      <c r="I66" s="81">
        <f t="shared" si="51"/>
        <v>17000</v>
      </c>
      <c r="J66" s="82">
        <f t="shared" si="52"/>
        <v>17000</v>
      </c>
      <c r="K66" s="83">
        <f t="shared" si="53"/>
        <v>17000</v>
      </c>
      <c r="L66" s="16"/>
    </row>
    <row r="67" spans="1:12" ht="14.25" customHeight="1">
      <c r="A67" s="7"/>
      <c r="B67" s="53"/>
      <c r="C67" s="78"/>
      <c r="D67" s="79"/>
      <c r="E67" s="80"/>
      <c r="F67" s="78"/>
      <c r="G67" s="79"/>
      <c r="H67" s="80"/>
      <c r="I67" s="78"/>
      <c r="J67" s="79"/>
      <c r="K67" s="80"/>
      <c r="L67" s="16"/>
    </row>
    <row r="68" spans="1:12" ht="18" customHeight="1">
      <c r="A68" s="33" t="s">
        <v>270</v>
      </c>
      <c r="B68" s="55" t="s">
        <v>271</v>
      </c>
      <c r="C68" s="84">
        <f t="shared" ref="C68:K68" si="54">C70+C185+C189</f>
        <v>28583493.699999999</v>
      </c>
      <c r="D68" s="85">
        <f t="shared" si="54"/>
        <v>27777986.5</v>
      </c>
      <c r="E68" s="86">
        <f t="shared" si="54"/>
        <v>28591690.499999996</v>
      </c>
      <c r="F68" s="84">
        <f t="shared" si="54"/>
        <v>1039102.7999999996</v>
      </c>
      <c r="G68" s="85">
        <f t="shared" si="54"/>
        <v>-6947797.7999999998</v>
      </c>
      <c r="H68" s="86">
        <f t="shared" si="54"/>
        <v>-6383356.1999999993</v>
      </c>
      <c r="I68" s="84">
        <f t="shared" si="54"/>
        <v>29622596.500000004</v>
      </c>
      <c r="J68" s="85">
        <f t="shared" si="54"/>
        <v>20830188.700000003</v>
      </c>
      <c r="K68" s="86">
        <f t="shared" si="54"/>
        <v>22208334.300000001</v>
      </c>
      <c r="L68" s="16"/>
    </row>
    <row r="69" spans="1:12" ht="15" customHeight="1">
      <c r="A69" s="7"/>
      <c r="B69" s="53"/>
      <c r="C69" s="78"/>
      <c r="D69" s="79"/>
      <c r="E69" s="80"/>
      <c r="F69" s="78"/>
      <c r="G69" s="79"/>
      <c r="H69" s="80"/>
      <c r="I69" s="78"/>
      <c r="J69" s="79"/>
      <c r="K69" s="80"/>
      <c r="L69" s="16"/>
    </row>
    <row r="70" spans="1:12" ht="28.5" customHeight="1">
      <c r="A70" s="38" t="s">
        <v>65</v>
      </c>
      <c r="B70" s="56" t="s">
        <v>57</v>
      </c>
      <c r="C70" s="87">
        <f t="shared" ref="C70:K70" si="55">C71+C76+C145+C169</f>
        <v>26004731.399999999</v>
      </c>
      <c r="D70" s="88">
        <f t="shared" si="55"/>
        <v>24984124.199999999</v>
      </c>
      <c r="E70" s="89">
        <f t="shared" si="55"/>
        <v>23074360.299999997</v>
      </c>
      <c r="F70" s="87">
        <f t="shared" si="55"/>
        <v>1039102.7999999996</v>
      </c>
      <c r="G70" s="88">
        <f t="shared" si="55"/>
        <v>-6947797.7999999998</v>
      </c>
      <c r="H70" s="89">
        <f t="shared" si="55"/>
        <v>-6383356.1999999993</v>
      </c>
      <c r="I70" s="87">
        <f t="shared" si="55"/>
        <v>27043834.200000003</v>
      </c>
      <c r="J70" s="88">
        <f t="shared" si="55"/>
        <v>18036326.400000002</v>
      </c>
      <c r="K70" s="89">
        <f t="shared" si="55"/>
        <v>16691004.100000001</v>
      </c>
      <c r="L70" s="133">
        <f>L71+L76+L145+L169+L189</f>
        <v>0</v>
      </c>
    </row>
    <row r="71" spans="1:12" s="127" customFormat="1" ht="21" customHeight="1">
      <c r="A71" s="39" t="s">
        <v>75</v>
      </c>
      <c r="B71" s="57" t="s">
        <v>134</v>
      </c>
      <c r="C71" s="87">
        <f t="shared" ref="C71:K71" si="56">SUM(C72:C74)</f>
        <v>11503834</v>
      </c>
      <c r="D71" s="88">
        <f t="shared" si="56"/>
        <v>11468646</v>
      </c>
      <c r="E71" s="89">
        <f t="shared" si="56"/>
        <v>11472147</v>
      </c>
      <c r="F71" s="87">
        <f t="shared" si="56"/>
        <v>199567.59999999963</v>
      </c>
      <c r="G71" s="88">
        <f t="shared" si="56"/>
        <v>-6991995.5999999996</v>
      </c>
      <c r="H71" s="89">
        <f t="shared" si="56"/>
        <v>-6978022.5</v>
      </c>
      <c r="I71" s="87">
        <f t="shared" si="56"/>
        <v>11703401.6</v>
      </c>
      <c r="J71" s="88">
        <f t="shared" si="56"/>
        <v>4476650.4000000004</v>
      </c>
      <c r="K71" s="89">
        <f t="shared" si="56"/>
        <v>4494124.5</v>
      </c>
      <c r="L71" s="126"/>
    </row>
    <row r="72" spans="1:12" s="27" customFormat="1" ht="40.950000000000003" customHeight="1">
      <c r="A72" s="30" t="s">
        <v>81</v>
      </c>
      <c r="B72" s="58" t="s">
        <v>98</v>
      </c>
      <c r="C72" s="81">
        <v>9629281</v>
      </c>
      <c r="D72" s="82">
        <v>9629281</v>
      </c>
      <c r="E72" s="83">
        <v>9629281</v>
      </c>
      <c r="F72" s="96">
        <f>I72-C72</f>
        <v>-72184.400000000373</v>
      </c>
      <c r="G72" s="97">
        <f t="shared" ref="G72:H72" si="57">J72-D72</f>
        <v>-5282588.5999999996</v>
      </c>
      <c r="H72" s="98">
        <f t="shared" si="57"/>
        <v>-5268615.5</v>
      </c>
      <c r="I72" s="96">
        <v>9557096.5999999996</v>
      </c>
      <c r="J72" s="97">
        <v>4346692.4000000004</v>
      </c>
      <c r="K72" s="98">
        <v>4360665.5</v>
      </c>
      <c r="L72" s="26"/>
    </row>
    <row r="73" spans="1:12" ht="42" customHeight="1">
      <c r="A73" s="30" t="s">
        <v>99</v>
      </c>
      <c r="B73" s="58" t="s">
        <v>100</v>
      </c>
      <c r="C73" s="81">
        <v>1709407</v>
      </c>
      <c r="D73" s="82">
        <v>1709407</v>
      </c>
      <c r="E73" s="83">
        <v>1709407</v>
      </c>
      <c r="F73" s="96">
        <f>I73-C73</f>
        <v>271752</v>
      </c>
      <c r="G73" s="97">
        <f t="shared" ref="G73:H73" si="58">J73-D73</f>
        <v>-1709407</v>
      </c>
      <c r="H73" s="98">
        <f t="shared" si="58"/>
        <v>-1709407</v>
      </c>
      <c r="I73" s="96">
        <v>1981159</v>
      </c>
      <c r="J73" s="97">
        <v>0</v>
      </c>
      <c r="K73" s="98">
        <v>0</v>
      </c>
      <c r="L73" s="16"/>
    </row>
    <row r="74" spans="1:12" s="27" customFormat="1" ht="44.25" customHeight="1">
      <c r="A74" s="30" t="s">
        <v>82</v>
      </c>
      <c r="B74" s="58" t="s">
        <v>101</v>
      </c>
      <c r="C74" s="81">
        <v>165146</v>
      </c>
      <c r="D74" s="82">
        <v>129958</v>
      </c>
      <c r="E74" s="83">
        <v>133459</v>
      </c>
      <c r="F74" s="81">
        <f>I74-C74</f>
        <v>0</v>
      </c>
      <c r="G74" s="82">
        <f t="shared" ref="G74:H74" si="59">J74-D74</f>
        <v>0</v>
      </c>
      <c r="H74" s="83">
        <f t="shared" si="59"/>
        <v>0</v>
      </c>
      <c r="I74" s="81">
        <v>165146</v>
      </c>
      <c r="J74" s="82">
        <v>129958</v>
      </c>
      <c r="K74" s="83">
        <v>133459</v>
      </c>
      <c r="L74" s="26"/>
    </row>
    <row r="75" spans="1:12" ht="14.25" customHeight="1">
      <c r="A75" s="17"/>
      <c r="B75" s="59"/>
      <c r="C75" s="78"/>
      <c r="D75" s="79"/>
      <c r="E75" s="80"/>
      <c r="F75" s="78"/>
      <c r="G75" s="79"/>
      <c r="H75" s="80"/>
      <c r="I75" s="78"/>
      <c r="J75" s="79"/>
      <c r="K75" s="80"/>
      <c r="L75" s="16"/>
    </row>
    <row r="76" spans="1:12" s="127" customFormat="1" ht="32.25" customHeight="1">
      <c r="A76" s="39" t="s">
        <v>71</v>
      </c>
      <c r="B76" s="56" t="s">
        <v>135</v>
      </c>
      <c r="C76" s="87">
        <f>SUM(C77:C143)</f>
        <v>8421223.4000000004</v>
      </c>
      <c r="D76" s="88">
        <f t="shared" ref="D76:K76" si="60">SUM(D77:D143)</f>
        <v>7957238.0000000009</v>
      </c>
      <c r="E76" s="89">
        <f t="shared" si="60"/>
        <v>6419989.7999999998</v>
      </c>
      <c r="F76" s="87">
        <f t="shared" si="60"/>
        <v>881292.50000000012</v>
      </c>
      <c r="G76" s="88">
        <f t="shared" si="60"/>
        <v>88333.000000000087</v>
      </c>
      <c r="H76" s="89">
        <f t="shared" si="60"/>
        <v>647806</v>
      </c>
      <c r="I76" s="87">
        <f t="shared" si="60"/>
        <v>9302515.9000000022</v>
      </c>
      <c r="J76" s="88">
        <f t="shared" si="60"/>
        <v>8045571.0000000028</v>
      </c>
      <c r="K76" s="89">
        <f t="shared" si="60"/>
        <v>7067795.8000000017</v>
      </c>
      <c r="L76" s="126"/>
    </row>
    <row r="77" spans="1:12" s="27" customFormat="1" ht="41.4" customHeight="1">
      <c r="A77" s="30" t="s">
        <v>242</v>
      </c>
      <c r="B77" s="58" t="s">
        <v>243</v>
      </c>
      <c r="C77" s="35">
        <v>988659.1</v>
      </c>
      <c r="D77" s="124">
        <v>918411.2</v>
      </c>
      <c r="E77" s="125">
        <v>843036</v>
      </c>
      <c r="F77" s="35">
        <f t="shared" ref="F77:F83" si="61">I77-C77</f>
        <v>0</v>
      </c>
      <c r="G77" s="124">
        <f t="shared" ref="G77:H78" si="62">J77-D77</f>
        <v>0</v>
      </c>
      <c r="H77" s="125">
        <f t="shared" si="62"/>
        <v>0</v>
      </c>
      <c r="I77" s="81">
        <v>988659.1</v>
      </c>
      <c r="J77" s="82">
        <v>918411.2</v>
      </c>
      <c r="K77" s="83">
        <v>843036</v>
      </c>
      <c r="L77" s="26"/>
    </row>
    <row r="78" spans="1:12" s="24" customFormat="1" ht="54" customHeight="1">
      <c r="A78" s="107" t="s">
        <v>334</v>
      </c>
      <c r="B78" s="106" t="s">
        <v>320</v>
      </c>
      <c r="C78" s="103">
        <v>0</v>
      </c>
      <c r="D78" s="112">
        <v>0</v>
      </c>
      <c r="E78" s="113">
        <v>0</v>
      </c>
      <c r="F78" s="103">
        <f>I78-C78</f>
        <v>5440.3</v>
      </c>
      <c r="G78" s="112">
        <f t="shared" si="62"/>
        <v>0</v>
      </c>
      <c r="H78" s="113">
        <f t="shared" si="62"/>
        <v>0</v>
      </c>
      <c r="I78" s="96">
        <v>5440.3</v>
      </c>
      <c r="J78" s="97">
        <v>0</v>
      </c>
      <c r="K78" s="98">
        <v>0</v>
      </c>
      <c r="L78" s="104" t="s">
        <v>333</v>
      </c>
    </row>
    <row r="79" spans="1:12" s="27" customFormat="1" ht="45" customHeight="1">
      <c r="A79" s="29" t="s">
        <v>275</v>
      </c>
      <c r="B79" s="60" t="s">
        <v>192</v>
      </c>
      <c r="C79" s="87">
        <v>17319.900000000001</v>
      </c>
      <c r="D79" s="88">
        <v>0</v>
      </c>
      <c r="E79" s="89">
        <v>0</v>
      </c>
      <c r="F79" s="87">
        <f t="shared" si="61"/>
        <v>0</v>
      </c>
      <c r="G79" s="88">
        <f t="shared" ref="G79:H81" si="63">J79-D79</f>
        <v>0</v>
      </c>
      <c r="H79" s="89">
        <f t="shared" si="63"/>
        <v>0</v>
      </c>
      <c r="I79" s="81">
        <f>8096.9+9223</f>
        <v>17319.900000000001</v>
      </c>
      <c r="J79" s="82">
        <v>0</v>
      </c>
      <c r="K79" s="83">
        <v>0</v>
      </c>
      <c r="L79" s="26"/>
    </row>
    <row r="80" spans="1:12" s="27" customFormat="1" ht="32.25" customHeight="1">
      <c r="A80" s="29" t="s">
        <v>133</v>
      </c>
      <c r="B80" s="122" t="s">
        <v>225</v>
      </c>
      <c r="C80" s="123">
        <v>12416.8</v>
      </c>
      <c r="D80" s="82">
        <v>0</v>
      </c>
      <c r="E80" s="83">
        <v>0</v>
      </c>
      <c r="F80" s="123">
        <f t="shared" si="61"/>
        <v>0</v>
      </c>
      <c r="G80" s="129">
        <f t="shared" si="63"/>
        <v>0</v>
      </c>
      <c r="H80" s="130">
        <f t="shared" si="63"/>
        <v>0</v>
      </c>
      <c r="I80" s="81">
        <v>12416.8</v>
      </c>
      <c r="J80" s="82">
        <v>0</v>
      </c>
      <c r="K80" s="83">
        <v>0</v>
      </c>
      <c r="L80" s="26"/>
    </row>
    <row r="81" spans="1:12" s="27" customFormat="1" ht="40.5" customHeight="1">
      <c r="A81" s="29" t="s">
        <v>193</v>
      </c>
      <c r="B81" s="61" t="s">
        <v>194</v>
      </c>
      <c r="C81" s="81">
        <v>1069.0999999999999</v>
      </c>
      <c r="D81" s="82">
        <v>1069.0999999999999</v>
      </c>
      <c r="E81" s="83">
        <v>1069.0999999999999</v>
      </c>
      <c r="F81" s="96">
        <f t="shared" si="61"/>
        <v>-29.299999999999955</v>
      </c>
      <c r="G81" s="97">
        <f t="shared" si="63"/>
        <v>-29.299999999999955</v>
      </c>
      <c r="H81" s="98">
        <f t="shared" si="63"/>
        <v>-29.299999999999955</v>
      </c>
      <c r="I81" s="96">
        <v>1039.8</v>
      </c>
      <c r="J81" s="97">
        <v>1039.8</v>
      </c>
      <c r="K81" s="98">
        <v>1039.8</v>
      </c>
      <c r="L81" s="26"/>
    </row>
    <row r="82" spans="1:12" s="27" customFormat="1" ht="55.5" customHeight="1">
      <c r="A82" s="29" t="s">
        <v>196</v>
      </c>
      <c r="B82" s="58" t="s">
        <v>195</v>
      </c>
      <c r="C82" s="81">
        <v>2850.5</v>
      </c>
      <c r="D82" s="82">
        <v>2850.5</v>
      </c>
      <c r="E82" s="83">
        <v>2844.5</v>
      </c>
      <c r="F82" s="81">
        <f t="shared" si="61"/>
        <v>0</v>
      </c>
      <c r="G82" s="82">
        <f t="shared" ref="G82:H84" si="64">J82-D82</f>
        <v>0</v>
      </c>
      <c r="H82" s="83">
        <f t="shared" si="64"/>
        <v>0</v>
      </c>
      <c r="I82" s="81">
        <v>2850.5</v>
      </c>
      <c r="J82" s="82">
        <v>2850.5</v>
      </c>
      <c r="K82" s="83">
        <v>2844.5</v>
      </c>
      <c r="L82" s="26"/>
    </row>
    <row r="83" spans="1:12" s="27" customFormat="1" ht="54.75" customHeight="1">
      <c r="A83" s="29" t="s">
        <v>83</v>
      </c>
      <c r="B83" s="58" t="s">
        <v>102</v>
      </c>
      <c r="C83" s="81">
        <v>92330</v>
      </c>
      <c r="D83" s="82">
        <v>92330</v>
      </c>
      <c r="E83" s="83">
        <v>92805.1</v>
      </c>
      <c r="F83" s="96">
        <f t="shared" si="61"/>
        <v>-517.89999999999418</v>
      </c>
      <c r="G83" s="97">
        <f t="shared" si="64"/>
        <v>10987.800000000003</v>
      </c>
      <c r="H83" s="98">
        <f t="shared" si="64"/>
        <v>11199.599999999991</v>
      </c>
      <c r="I83" s="96">
        <v>91812.1</v>
      </c>
      <c r="J83" s="97">
        <v>103317.8</v>
      </c>
      <c r="K83" s="98">
        <v>104004.7</v>
      </c>
      <c r="L83" s="26"/>
    </row>
    <row r="84" spans="1:12" s="27" customFormat="1" ht="55.5" customHeight="1">
      <c r="A84" s="29" t="s">
        <v>182</v>
      </c>
      <c r="B84" s="58" t="s">
        <v>103</v>
      </c>
      <c r="C84" s="81">
        <v>630461.69999999995</v>
      </c>
      <c r="D84" s="82">
        <v>642962.6</v>
      </c>
      <c r="E84" s="83">
        <v>655741.19999999995</v>
      </c>
      <c r="F84" s="96">
        <f t="shared" ref="F84:F94" si="65">I84-C84</f>
        <v>-23612.79999999993</v>
      </c>
      <c r="G84" s="97">
        <f t="shared" si="64"/>
        <v>-6111.5999999999767</v>
      </c>
      <c r="H84" s="98">
        <f t="shared" si="64"/>
        <v>-416.69999999995343</v>
      </c>
      <c r="I84" s="96">
        <v>606848.9</v>
      </c>
      <c r="J84" s="97">
        <v>636851</v>
      </c>
      <c r="K84" s="98">
        <v>655324.5</v>
      </c>
      <c r="L84" s="26"/>
    </row>
    <row r="85" spans="1:12" s="27" customFormat="1" ht="69.75" customHeight="1">
      <c r="A85" s="29" t="s">
        <v>84</v>
      </c>
      <c r="B85" s="58" t="s">
        <v>104</v>
      </c>
      <c r="C85" s="81">
        <v>1080</v>
      </c>
      <c r="D85" s="82">
        <v>1080</v>
      </c>
      <c r="E85" s="83">
        <v>1080</v>
      </c>
      <c r="F85" s="81">
        <f t="shared" si="65"/>
        <v>0</v>
      </c>
      <c r="G85" s="82">
        <f t="shared" ref="G85:H85" si="66">J85-D85</f>
        <v>0</v>
      </c>
      <c r="H85" s="83">
        <f t="shared" si="66"/>
        <v>0</v>
      </c>
      <c r="I85" s="81">
        <v>1080</v>
      </c>
      <c r="J85" s="82">
        <v>1080</v>
      </c>
      <c r="K85" s="83">
        <v>1080</v>
      </c>
      <c r="L85" s="26"/>
    </row>
    <row r="86" spans="1:12" s="28" customFormat="1" ht="53.4" customHeight="1">
      <c r="A86" s="111" t="s">
        <v>293</v>
      </c>
      <c r="B86" s="61" t="s">
        <v>197</v>
      </c>
      <c r="C86" s="81">
        <v>14647.6</v>
      </c>
      <c r="D86" s="82">
        <v>14647.6</v>
      </c>
      <c r="E86" s="83">
        <v>14846.4</v>
      </c>
      <c r="F86" s="81">
        <f t="shared" si="65"/>
        <v>0</v>
      </c>
      <c r="G86" s="82">
        <f t="shared" ref="G86:H89" si="67">J86-D86</f>
        <v>0</v>
      </c>
      <c r="H86" s="83">
        <f t="shared" si="67"/>
        <v>0</v>
      </c>
      <c r="I86" s="81">
        <v>14647.6</v>
      </c>
      <c r="J86" s="82">
        <v>14647.6</v>
      </c>
      <c r="K86" s="83">
        <v>14846.4</v>
      </c>
      <c r="L86" s="26"/>
    </row>
    <row r="87" spans="1:12" s="28" customFormat="1" ht="86.25" customHeight="1">
      <c r="A87" s="29" t="s">
        <v>176</v>
      </c>
      <c r="B87" s="58" t="s">
        <v>175</v>
      </c>
      <c r="C87" s="81">
        <v>35017.5</v>
      </c>
      <c r="D87" s="82">
        <v>33606.1</v>
      </c>
      <c r="E87" s="83">
        <v>396497.4</v>
      </c>
      <c r="F87" s="96">
        <f t="shared" si="65"/>
        <v>-35017.5</v>
      </c>
      <c r="G87" s="97">
        <f t="shared" si="67"/>
        <v>-33606.1</v>
      </c>
      <c r="H87" s="83">
        <f t="shared" si="67"/>
        <v>0</v>
      </c>
      <c r="I87" s="96">
        <v>0</v>
      </c>
      <c r="J87" s="97">
        <v>0</v>
      </c>
      <c r="K87" s="83">
        <v>396497.4</v>
      </c>
      <c r="L87" s="26"/>
    </row>
    <row r="88" spans="1:12" s="28" customFormat="1" ht="57" customHeight="1">
      <c r="A88" s="29" t="s">
        <v>159</v>
      </c>
      <c r="B88" s="58" t="s">
        <v>160</v>
      </c>
      <c r="C88" s="81">
        <v>500626</v>
      </c>
      <c r="D88" s="82">
        <v>139999.29999999999</v>
      </c>
      <c r="E88" s="83">
        <v>127919</v>
      </c>
      <c r="F88" s="81">
        <f t="shared" si="65"/>
        <v>0</v>
      </c>
      <c r="G88" s="82">
        <f t="shared" si="67"/>
        <v>0</v>
      </c>
      <c r="H88" s="83">
        <f t="shared" si="67"/>
        <v>0</v>
      </c>
      <c r="I88" s="81">
        <v>500626</v>
      </c>
      <c r="J88" s="82">
        <v>139999.29999999999</v>
      </c>
      <c r="K88" s="83">
        <v>127919</v>
      </c>
      <c r="L88" s="26"/>
    </row>
    <row r="89" spans="1:12" s="28" customFormat="1" ht="69" customHeight="1">
      <c r="A89" s="29" t="s">
        <v>211</v>
      </c>
      <c r="B89" s="58" t="s">
        <v>147</v>
      </c>
      <c r="C89" s="81">
        <v>39788</v>
      </c>
      <c r="D89" s="82">
        <v>39788</v>
      </c>
      <c r="E89" s="83">
        <v>39788</v>
      </c>
      <c r="F89" s="96">
        <f t="shared" si="65"/>
        <v>21412</v>
      </c>
      <c r="G89" s="97">
        <f t="shared" si="67"/>
        <v>27712</v>
      </c>
      <c r="H89" s="98">
        <f t="shared" si="67"/>
        <v>42112</v>
      </c>
      <c r="I89" s="96">
        <v>61200</v>
      </c>
      <c r="J89" s="97">
        <v>67500</v>
      </c>
      <c r="K89" s="98">
        <v>81900</v>
      </c>
      <c r="L89" s="26"/>
    </row>
    <row r="90" spans="1:12" s="28" customFormat="1" ht="70.2" customHeight="1">
      <c r="A90" s="105" t="s">
        <v>296</v>
      </c>
      <c r="B90" s="58" t="s">
        <v>237</v>
      </c>
      <c r="C90" s="81">
        <v>0</v>
      </c>
      <c r="D90" s="82">
        <v>268562</v>
      </c>
      <c r="E90" s="83">
        <v>106438</v>
      </c>
      <c r="F90" s="81">
        <f t="shared" si="65"/>
        <v>0</v>
      </c>
      <c r="G90" s="82"/>
      <c r="H90" s="83"/>
      <c r="I90" s="81">
        <v>0</v>
      </c>
      <c r="J90" s="82">
        <v>268562</v>
      </c>
      <c r="K90" s="83">
        <v>106438</v>
      </c>
      <c r="L90" s="26"/>
    </row>
    <row r="91" spans="1:12" s="28" customFormat="1" ht="75" customHeight="1">
      <c r="A91" s="110" t="s">
        <v>298</v>
      </c>
      <c r="B91" s="61" t="s">
        <v>198</v>
      </c>
      <c r="C91" s="81">
        <v>45978.1</v>
      </c>
      <c r="D91" s="82">
        <v>2208.8000000000002</v>
      </c>
      <c r="E91" s="83">
        <v>20958.900000000001</v>
      </c>
      <c r="F91" s="81">
        <f t="shared" si="65"/>
        <v>0</v>
      </c>
      <c r="G91" s="82">
        <f t="shared" ref="G91:H91" si="68">J91-D91</f>
        <v>0</v>
      </c>
      <c r="H91" s="83">
        <f t="shared" si="68"/>
        <v>0</v>
      </c>
      <c r="I91" s="81">
        <v>45978.1</v>
      </c>
      <c r="J91" s="82">
        <v>2208.8000000000002</v>
      </c>
      <c r="K91" s="83">
        <v>20958.900000000001</v>
      </c>
      <c r="L91" s="26"/>
    </row>
    <row r="92" spans="1:12" s="28" customFormat="1" ht="64.95" customHeight="1">
      <c r="A92" s="29" t="s">
        <v>150</v>
      </c>
      <c r="B92" s="58" t="s">
        <v>151</v>
      </c>
      <c r="C92" s="81">
        <v>103879.4</v>
      </c>
      <c r="D92" s="82">
        <v>0</v>
      </c>
      <c r="E92" s="83">
        <v>0</v>
      </c>
      <c r="F92" s="96">
        <f t="shared" si="65"/>
        <v>-21.099999999991269</v>
      </c>
      <c r="G92" s="82">
        <f t="shared" ref="G92:H94" si="69">J92-D92</f>
        <v>0</v>
      </c>
      <c r="H92" s="83">
        <f t="shared" si="69"/>
        <v>0</v>
      </c>
      <c r="I92" s="96">
        <v>103858.3</v>
      </c>
      <c r="J92" s="82">
        <v>0</v>
      </c>
      <c r="K92" s="83">
        <v>0</v>
      </c>
      <c r="L92" s="26"/>
    </row>
    <row r="93" spans="1:12" s="28" customFormat="1" ht="34.950000000000003" customHeight="1">
      <c r="A93" s="29" t="s">
        <v>274</v>
      </c>
      <c r="B93" s="60" t="s">
        <v>200</v>
      </c>
      <c r="C93" s="81">
        <v>0</v>
      </c>
      <c r="D93" s="82">
        <v>71707.3</v>
      </c>
      <c r="E93" s="83">
        <v>0</v>
      </c>
      <c r="F93" s="81">
        <f t="shared" si="65"/>
        <v>0</v>
      </c>
      <c r="G93" s="82">
        <f t="shared" si="69"/>
        <v>0</v>
      </c>
      <c r="H93" s="83">
        <f t="shared" si="69"/>
        <v>0</v>
      </c>
      <c r="I93" s="81">
        <v>0</v>
      </c>
      <c r="J93" s="82">
        <v>71707.3</v>
      </c>
      <c r="K93" s="83">
        <v>0</v>
      </c>
      <c r="L93" s="26"/>
    </row>
    <row r="94" spans="1:12" s="28" customFormat="1" ht="39.6" customHeight="1">
      <c r="A94" s="29" t="s">
        <v>202</v>
      </c>
      <c r="B94" s="60" t="s">
        <v>201</v>
      </c>
      <c r="C94" s="81">
        <v>10366.700000000001</v>
      </c>
      <c r="D94" s="82">
        <v>0</v>
      </c>
      <c r="E94" s="83">
        <v>0</v>
      </c>
      <c r="F94" s="81">
        <f t="shared" si="65"/>
        <v>0</v>
      </c>
      <c r="G94" s="82">
        <f t="shared" si="69"/>
        <v>0</v>
      </c>
      <c r="H94" s="83">
        <f t="shared" si="69"/>
        <v>0</v>
      </c>
      <c r="I94" s="81">
        <v>10366.700000000001</v>
      </c>
      <c r="J94" s="82">
        <v>0</v>
      </c>
      <c r="K94" s="83">
        <v>0</v>
      </c>
      <c r="L94" s="26"/>
    </row>
    <row r="95" spans="1:12" s="28" customFormat="1" ht="68.400000000000006" customHeight="1">
      <c r="A95" s="111" t="s">
        <v>299</v>
      </c>
      <c r="B95" s="62" t="s">
        <v>199</v>
      </c>
      <c r="C95" s="81">
        <v>15317.5</v>
      </c>
      <c r="D95" s="82">
        <v>14312.1</v>
      </c>
      <c r="E95" s="83">
        <v>15458.7</v>
      </c>
      <c r="F95" s="81">
        <f t="shared" ref="F95:F104" si="70">I95-C95</f>
        <v>0</v>
      </c>
      <c r="G95" s="82">
        <f t="shared" ref="G95:H96" si="71">J95-D95</f>
        <v>0</v>
      </c>
      <c r="H95" s="83">
        <f t="shared" si="71"/>
        <v>0</v>
      </c>
      <c r="I95" s="81">
        <v>15317.5</v>
      </c>
      <c r="J95" s="82">
        <v>14312.1</v>
      </c>
      <c r="K95" s="83">
        <v>15458.7</v>
      </c>
      <c r="L95" s="26"/>
    </row>
    <row r="96" spans="1:12" s="28" customFormat="1" ht="28.5" customHeight="1">
      <c r="A96" s="29" t="s">
        <v>206</v>
      </c>
      <c r="B96" s="62" t="s">
        <v>205</v>
      </c>
      <c r="C96" s="81">
        <v>0</v>
      </c>
      <c r="D96" s="82">
        <v>309188.2</v>
      </c>
      <c r="E96" s="83">
        <v>0</v>
      </c>
      <c r="F96" s="81">
        <f t="shared" si="70"/>
        <v>0</v>
      </c>
      <c r="G96" s="82">
        <f t="shared" si="71"/>
        <v>0</v>
      </c>
      <c r="H96" s="83">
        <f t="shared" si="71"/>
        <v>0</v>
      </c>
      <c r="I96" s="81">
        <v>0</v>
      </c>
      <c r="J96" s="82">
        <v>309188.2</v>
      </c>
      <c r="K96" s="83">
        <v>0</v>
      </c>
      <c r="L96" s="26"/>
    </row>
    <row r="97" spans="1:12" s="28" customFormat="1" ht="30.75" customHeight="1">
      <c r="A97" s="29" t="s">
        <v>155</v>
      </c>
      <c r="B97" s="58" t="s">
        <v>156</v>
      </c>
      <c r="C97" s="81">
        <v>40313.199999999997</v>
      </c>
      <c r="D97" s="82">
        <v>40313.199999999997</v>
      </c>
      <c r="E97" s="83">
        <v>40190.6</v>
      </c>
      <c r="F97" s="81">
        <f t="shared" si="70"/>
        <v>0</v>
      </c>
      <c r="G97" s="82">
        <f t="shared" ref="G97:H97" si="72">J97-D97</f>
        <v>0</v>
      </c>
      <c r="H97" s="83">
        <f t="shared" si="72"/>
        <v>0</v>
      </c>
      <c r="I97" s="81">
        <v>40313.199999999997</v>
      </c>
      <c r="J97" s="82">
        <v>40313.199999999997</v>
      </c>
      <c r="K97" s="83">
        <v>40190.6</v>
      </c>
      <c r="L97" s="26"/>
    </row>
    <row r="98" spans="1:12" s="28" customFormat="1" ht="41.25" customHeight="1">
      <c r="A98" s="29" t="s">
        <v>144</v>
      </c>
      <c r="B98" s="58" t="s">
        <v>145</v>
      </c>
      <c r="C98" s="81">
        <v>9410</v>
      </c>
      <c r="D98" s="82">
        <v>9410</v>
      </c>
      <c r="E98" s="83">
        <v>9354</v>
      </c>
      <c r="F98" s="96">
        <f t="shared" si="70"/>
        <v>5.2000000000007276</v>
      </c>
      <c r="G98" s="97">
        <f t="shared" ref="G98:H99" si="73">J98-D98</f>
        <v>5.2000000000007276</v>
      </c>
      <c r="H98" s="98">
        <f t="shared" si="73"/>
        <v>5.6000000000003638</v>
      </c>
      <c r="I98" s="96">
        <v>9415.2000000000007</v>
      </c>
      <c r="J98" s="97">
        <v>9415.2000000000007</v>
      </c>
      <c r="K98" s="98">
        <v>9359.6</v>
      </c>
      <c r="L98" s="26"/>
    </row>
    <row r="99" spans="1:12" s="28" customFormat="1" ht="57" customHeight="1">
      <c r="A99" s="115" t="s">
        <v>209</v>
      </c>
      <c r="B99" s="61" t="s">
        <v>210</v>
      </c>
      <c r="C99" s="81">
        <v>137267.29999999999</v>
      </c>
      <c r="D99" s="82">
        <v>0</v>
      </c>
      <c r="E99" s="83">
        <v>63125.2</v>
      </c>
      <c r="F99" s="81">
        <f t="shared" si="70"/>
        <v>0</v>
      </c>
      <c r="G99" s="82">
        <f t="shared" si="73"/>
        <v>0</v>
      </c>
      <c r="H99" s="83">
        <f t="shared" si="73"/>
        <v>0</v>
      </c>
      <c r="I99" s="81">
        <v>137267.29999999999</v>
      </c>
      <c r="J99" s="82">
        <v>0</v>
      </c>
      <c r="K99" s="83">
        <v>63125.2</v>
      </c>
      <c r="L99" s="26"/>
    </row>
    <row r="100" spans="1:12" s="28" customFormat="1" ht="44.4" customHeight="1">
      <c r="A100" s="29" t="s">
        <v>295</v>
      </c>
      <c r="B100" s="58" t="s">
        <v>146</v>
      </c>
      <c r="C100" s="81">
        <v>12455.6</v>
      </c>
      <c r="D100" s="82">
        <v>8017.5</v>
      </c>
      <c r="E100" s="83">
        <v>8017.5</v>
      </c>
      <c r="F100" s="81">
        <f t="shared" si="70"/>
        <v>0</v>
      </c>
      <c r="G100" s="82">
        <f t="shared" ref="G100:H105" si="74">J100-D100</f>
        <v>0</v>
      </c>
      <c r="H100" s="83">
        <f t="shared" si="74"/>
        <v>0</v>
      </c>
      <c r="I100" s="81">
        <v>12455.6</v>
      </c>
      <c r="J100" s="82">
        <v>8017.5</v>
      </c>
      <c r="K100" s="83">
        <v>8017.5</v>
      </c>
      <c r="L100" s="26"/>
    </row>
    <row r="101" spans="1:12" s="28" customFormat="1" ht="43.5" customHeight="1">
      <c r="A101" s="29" t="s">
        <v>142</v>
      </c>
      <c r="B101" s="58" t="s">
        <v>143</v>
      </c>
      <c r="C101" s="81">
        <v>25000</v>
      </c>
      <c r="D101" s="82">
        <v>9000</v>
      </c>
      <c r="E101" s="83">
        <v>0</v>
      </c>
      <c r="F101" s="81">
        <f t="shared" si="70"/>
        <v>0</v>
      </c>
      <c r="G101" s="82">
        <f t="shared" si="74"/>
        <v>0</v>
      </c>
      <c r="H101" s="83">
        <f t="shared" si="74"/>
        <v>0</v>
      </c>
      <c r="I101" s="81">
        <v>25000</v>
      </c>
      <c r="J101" s="82">
        <v>9000</v>
      </c>
      <c r="K101" s="83">
        <v>0</v>
      </c>
      <c r="L101" s="26"/>
    </row>
    <row r="102" spans="1:12" s="28" customFormat="1" ht="44.25" customHeight="1">
      <c r="A102" s="29" t="s">
        <v>212</v>
      </c>
      <c r="B102" s="60" t="s">
        <v>213</v>
      </c>
      <c r="C102" s="81">
        <v>0</v>
      </c>
      <c r="D102" s="82">
        <v>0</v>
      </c>
      <c r="E102" s="83">
        <v>124963.8</v>
      </c>
      <c r="F102" s="81">
        <f t="shared" si="70"/>
        <v>0</v>
      </c>
      <c r="G102" s="82">
        <f t="shared" si="74"/>
        <v>0</v>
      </c>
      <c r="H102" s="83">
        <f t="shared" si="74"/>
        <v>0</v>
      </c>
      <c r="I102" s="81">
        <v>0</v>
      </c>
      <c r="J102" s="82">
        <v>0</v>
      </c>
      <c r="K102" s="83">
        <v>124963.8</v>
      </c>
      <c r="L102" s="26"/>
    </row>
    <row r="103" spans="1:12" s="28" customFormat="1" ht="63.75" customHeight="1">
      <c r="A103" s="29" t="s">
        <v>152</v>
      </c>
      <c r="B103" s="58" t="s">
        <v>153</v>
      </c>
      <c r="C103" s="81">
        <v>540987.19999999995</v>
      </c>
      <c r="D103" s="82">
        <v>599619</v>
      </c>
      <c r="E103" s="83">
        <v>0</v>
      </c>
      <c r="F103" s="81">
        <f t="shared" si="70"/>
        <v>0</v>
      </c>
      <c r="G103" s="82">
        <f t="shared" si="74"/>
        <v>0</v>
      </c>
      <c r="H103" s="83">
        <f t="shared" si="74"/>
        <v>0</v>
      </c>
      <c r="I103" s="81">
        <v>540987.19999999995</v>
      </c>
      <c r="J103" s="82">
        <v>599619</v>
      </c>
      <c r="K103" s="83">
        <v>0</v>
      </c>
      <c r="L103" s="26"/>
    </row>
    <row r="104" spans="1:12" s="28" customFormat="1" ht="42" customHeight="1">
      <c r="A104" s="29" t="s">
        <v>157</v>
      </c>
      <c r="B104" s="58" t="s">
        <v>158</v>
      </c>
      <c r="C104" s="81">
        <v>199311.8</v>
      </c>
      <c r="D104" s="82">
        <v>423172.8</v>
      </c>
      <c r="E104" s="83">
        <v>641125</v>
      </c>
      <c r="F104" s="96">
        <f t="shared" si="70"/>
        <v>-199311.8</v>
      </c>
      <c r="G104" s="97">
        <f t="shared" si="74"/>
        <v>99655.900000000023</v>
      </c>
      <c r="H104" s="98">
        <f t="shared" si="74"/>
        <v>99655.900000000023</v>
      </c>
      <c r="I104" s="96">
        <v>0</v>
      </c>
      <c r="J104" s="97">
        <v>522828.7</v>
      </c>
      <c r="K104" s="98">
        <v>740780.9</v>
      </c>
      <c r="L104" s="26"/>
    </row>
    <row r="105" spans="1:12" s="28" customFormat="1" ht="39" customHeight="1">
      <c r="A105" s="29" t="s">
        <v>203</v>
      </c>
      <c r="B105" s="60" t="s">
        <v>204</v>
      </c>
      <c r="C105" s="81">
        <v>16595.2</v>
      </c>
      <c r="D105" s="82">
        <v>0</v>
      </c>
      <c r="E105" s="83">
        <v>0</v>
      </c>
      <c r="F105" s="81">
        <f>I105-C105</f>
        <v>0</v>
      </c>
      <c r="G105" s="82">
        <f t="shared" si="74"/>
        <v>0</v>
      </c>
      <c r="H105" s="83">
        <f t="shared" si="74"/>
        <v>0</v>
      </c>
      <c r="I105" s="81">
        <v>16595.2</v>
      </c>
      <c r="J105" s="82">
        <v>0</v>
      </c>
      <c r="K105" s="83">
        <v>0</v>
      </c>
      <c r="L105" s="26"/>
    </row>
    <row r="106" spans="1:12" s="99" customFormat="1" ht="102.75" customHeight="1">
      <c r="A106" s="105" t="s">
        <v>309</v>
      </c>
      <c r="B106" s="109" t="s">
        <v>308</v>
      </c>
      <c r="C106" s="96">
        <v>0</v>
      </c>
      <c r="D106" s="97">
        <v>0</v>
      </c>
      <c r="E106" s="98">
        <v>0</v>
      </c>
      <c r="F106" s="96">
        <f>I106-C106</f>
        <v>3627.4</v>
      </c>
      <c r="G106" s="97">
        <f t="shared" ref="G106:H107" si="75">J106-D106</f>
        <v>0</v>
      </c>
      <c r="H106" s="98">
        <f t="shared" si="75"/>
        <v>0</v>
      </c>
      <c r="I106" s="96">
        <v>3627.4</v>
      </c>
      <c r="J106" s="97">
        <v>0</v>
      </c>
      <c r="K106" s="98">
        <v>0</v>
      </c>
      <c r="L106" s="25"/>
    </row>
    <row r="107" spans="1:12" s="99" customFormat="1" ht="67.5" customHeight="1">
      <c r="A107" s="105" t="s">
        <v>335</v>
      </c>
      <c r="B107" s="109" t="s">
        <v>310</v>
      </c>
      <c r="C107" s="96">
        <v>0</v>
      </c>
      <c r="D107" s="97">
        <v>0</v>
      </c>
      <c r="E107" s="98">
        <v>0</v>
      </c>
      <c r="F107" s="96">
        <f>I107-C107</f>
        <v>77269.600000000006</v>
      </c>
      <c r="G107" s="97">
        <f t="shared" si="75"/>
        <v>224922.2</v>
      </c>
      <c r="H107" s="98">
        <f t="shared" si="75"/>
        <v>0</v>
      </c>
      <c r="I107" s="96">
        <v>77269.600000000006</v>
      </c>
      <c r="J107" s="97">
        <v>224922.2</v>
      </c>
      <c r="K107" s="98">
        <v>0</v>
      </c>
      <c r="L107" s="25"/>
    </row>
    <row r="108" spans="1:12" s="28" customFormat="1" ht="73.95" customHeight="1">
      <c r="A108" s="29" t="s">
        <v>300</v>
      </c>
      <c r="B108" s="60" t="s">
        <v>241</v>
      </c>
      <c r="C108" s="81">
        <v>8100</v>
      </c>
      <c r="D108" s="82">
        <v>7200</v>
      </c>
      <c r="E108" s="83">
        <v>0</v>
      </c>
      <c r="F108" s="81">
        <f t="shared" ref="F108:F124" si="76">I108-C108</f>
        <v>0</v>
      </c>
      <c r="G108" s="82">
        <f t="shared" ref="G108:H110" si="77">J108-D108</f>
        <v>0</v>
      </c>
      <c r="H108" s="83">
        <f t="shared" si="77"/>
        <v>0</v>
      </c>
      <c r="I108" s="81">
        <v>8100</v>
      </c>
      <c r="J108" s="82">
        <v>7200</v>
      </c>
      <c r="K108" s="83">
        <v>0</v>
      </c>
      <c r="L108" s="26"/>
    </row>
    <row r="109" spans="1:12" s="99" customFormat="1" ht="39" customHeight="1">
      <c r="A109" s="105" t="s">
        <v>303</v>
      </c>
      <c r="B109" s="109" t="s">
        <v>304</v>
      </c>
      <c r="C109" s="96">
        <v>0</v>
      </c>
      <c r="D109" s="97">
        <v>0</v>
      </c>
      <c r="E109" s="98">
        <v>0</v>
      </c>
      <c r="F109" s="96">
        <f>I109-C109</f>
        <v>0</v>
      </c>
      <c r="G109" s="97">
        <f t="shared" si="77"/>
        <v>29400</v>
      </c>
      <c r="H109" s="98">
        <f t="shared" si="77"/>
        <v>9800</v>
      </c>
      <c r="I109" s="96">
        <v>0</v>
      </c>
      <c r="J109" s="97">
        <v>29400</v>
      </c>
      <c r="K109" s="98">
        <v>9800</v>
      </c>
      <c r="L109" s="25"/>
    </row>
    <row r="110" spans="1:12" s="99" customFormat="1" ht="44.25" customHeight="1">
      <c r="A110" s="105" t="s">
        <v>331</v>
      </c>
      <c r="B110" s="109" t="s">
        <v>305</v>
      </c>
      <c r="C110" s="96">
        <v>0</v>
      </c>
      <c r="D110" s="97">
        <v>0</v>
      </c>
      <c r="E110" s="98">
        <v>0</v>
      </c>
      <c r="F110" s="96">
        <f>I110-C110</f>
        <v>6757.8</v>
      </c>
      <c r="G110" s="97">
        <f t="shared" si="77"/>
        <v>6757.8</v>
      </c>
      <c r="H110" s="98">
        <f t="shared" si="77"/>
        <v>6757.8</v>
      </c>
      <c r="I110" s="96">
        <v>6757.8</v>
      </c>
      <c r="J110" s="97">
        <v>6757.8</v>
      </c>
      <c r="K110" s="98">
        <v>6757.8</v>
      </c>
      <c r="L110" s="104" t="s">
        <v>332</v>
      </c>
    </row>
    <row r="111" spans="1:12" s="28" customFormat="1" ht="69.75" customHeight="1">
      <c r="A111" s="29" t="s">
        <v>276</v>
      </c>
      <c r="B111" s="60" t="s">
        <v>240</v>
      </c>
      <c r="C111" s="81">
        <v>1493.8</v>
      </c>
      <c r="D111" s="82">
        <v>17241.2</v>
      </c>
      <c r="E111" s="83">
        <v>363.8</v>
      </c>
      <c r="F111" s="81">
        <f t="shared" si="76"/>
        <v>0</v>
      </c>
      <c r="G111" s="82">
        <f t="shared" ref="G111:H111" si="78">J111-D111</f>
        <v>0</v>
      </c>
      <c r="H111" s="83">
        <f t="shared" si="78"/>
        <v>0</v>
      </c>
      <c r="I111" s="81">
        <v>1493.8</v>
      </c>
      <c r="J111" s="82">
        <v>17241.2</v>
      </c>
      <c r="K111" s="83">
        <v>363.8</v>
      </c>
      <c r="L111" s="26"/>
    </row>
    <row r="112" spans="1:12" s="27" customFormat="1" ht="69.75" customHeight="1">
      <c r="A112" s="29" t="s">
        <v>105</v>
      </c>
      <c r="B112" s="58" t="s">
        <v>106</v>
      </c>
      <c r="C112" s="81">
        <v>34939.1</v>
      </c>
      <c r="D112" s="82">
        <v>34939.1</v>
      </c>
      <c r="E112" s="83">
        <v>34939.1</v>
      </c>
      <c r="F112" s="96">
        <f t="shared" si="76"/>
        <v>16135.099999999999</v>
      </c>
      <c r="G112" s="97">
        <f t="shared" ref="G112:H114" si="79">J112-D112</f>
        <v>16135.099999999999</v>
      </c>
      <c r="H112" s="98">
        <f t="shared" si="79"/>
        <v>16135.099999999999</v>
      </c>
      <c r="I112" s="96">
        <v>51074.2</v>
      </c>
      <c r="J112" s="97">
        <v>51074.2</v>
      </c>
      <c r="K112" s="98">
        <v>51074.2</v>
      </c>
      <c r="L112" s="26"/>
    </row>
    <row r="113" spans="1:12" s="27" customFormat="1" ht="75.599999999999994" customHeight="1">
      <c r="A113" s="29" t="s">
        <v>238</v>
      </c>
      <c r="B113" s="58" t="s">
        <v>239</v>
      </c>
      <c r="C113" s="81">
        <v>9050</v>
      </c>
      <c r="D113" s="82">
        <v>0</v>
      </c>
      <c r="E113" s="83">
        <v>0</v>
      </c>
      <c r="F113" s="81">
        <f t="shared" si="76"/>
        <v>0</v>
      </c>
      <c r="G113" s="82">
        <f t="shared" si="79"/>
        <v>0</v>
      </c>
      <c r="H113" s="83">
        <f t="shared" si="79"/>
        <v>0</v>
      </c>
      <c r="I113" s="81">
        <v>9050</v>
      </c>
      <c r="J113" s="82">
        <v>0</v>
      </c>
      <c r="K113" s="83">
        <v>0</v>
      </c>
      <c r="L113" s="26"/>
    </row>
    <row r="114" spans="1:12" s="24" customFormat="1" ht="79.5" customHeight="1">
      <c r="A114" s="105" t="s">
        <v>313</v>
      </c>
      <c r="B114" s="106" t="s">
        <v>314</v>
      </c>
      <c r="C114" s="96">
        <v>0</v>
      </c>
      <c r="D114" s="97">
        <v>0</v>
      </c>
      <c r="E114" s="98">
        <v>0</v>
      </c>
      <c r="F114" s="96">
        <f>I114-C114</f>
        <v>18391</v>
      </c>
      <c r="G114" s="97">
        <f t="shared" si="79"/>
        <v>18391</v>
      </c>
      <c r="H114" s="98">
        <f t="shared" si="79"/>
        <v>23915.8</v>
      </c>
      <c r="I114" s="96">
        <v>18391</v>
      </c>
      <c r="J114" s="97">
        <v>18391</v>
      </c>
      <c r="K114" s="98">
        <v>23915.8</v>
      </c>
      <c r="L114" s="25"/>
    </row>
    <row r="115" spans="1:12" s="27" customFormat="1" ht="51.6" customHeight="1">
      <c r="A115" s="29" t="s">
        <v>97</v>
      </c>
      <c r="B115" s="58" t="s">
        <v>107</v>
      </c>
      <c r="C115" s="87">
        <v>14216.1</v>
      </c>
      <c r="D115" s="88">
        <v>13991</v>
      </c>
      <c r="E115" s="89">
        <v>13050.4</v>
      </c>
      <c r="F115" s="108">
        <f t="shared" si="76"/>
        <v>-48.800000000001091</v>
      </c>
      <c r="G115" s="131">
        <f t="shared" ref="G115:H115" si="80">J115-D115</f>
        <v>-47.200000000000728</v>
      </c>
      <c r="H115" s="132">
        <f t="shared" si="80"/>
        <v>-50.100000000000364</v>
      </c>
      <c r="I115" s="96">
        <v>14167.3</v>
      </c>
      <c r="J115" s="97">
        <v>13943.8</v>
      </c>
      <c r="K115" s="98">
        <v>13000.3</v>
      </c>
      <c r="L115" s="26"/>
    </row>
    <row r="116" spans="1:12" s="27" customFormat="1" ht="53.25" customHeight="1">
      <c r="A116" s="115" t="s">
        <v>223</v>
      </c>
      <c r="B116" s="121" t="s">
        <v>224</v>
      </c>
      <c r="C116" s="87">
        <v>9352</v>
      </c>
      <c r="D116" s="88">
        <v>9352</v>
      </c>
      <c r="E116" s="89">
        <v>9352</v>
      </c>
      <c r="F116" s="87">
        <f t="shared" si="76"/>
        <v>0</v>
      </c>
      <c r="G116" s="88">
        <f t="shared" ref="G116:H116" si="81">J116-D116</f>
        <v>0</v>
      </c>
      <c r="H116" s="89">
        <f t="shared" si="81"/>
        <v>0</v>
      </c>
      <c r="I116" s="81">
        <v>9352</v>
      </c>
      <c r="J116" s="82">
        <v>9352</v>
      </c>
      <c r="K116" s="83">
        <v>9352</v>
      </c>
      <c r="L116" s="26"/>
    </row>
    <row r="117" spans="1:12" s="27" customFormat="1" ht="45" customHeight="1">
      <c r="A117" s="115" t="s">
        <v>221</v>
      </c>
      <c r="B117" s="62" t="s">
        <v>222</v>
      </c>
      <c r="C117" s="87">
        <v>7820.2</v>
      </c>
      <c r="D117" s="88">
        <v>7820.2</v>
      </c>
      <c r="E117" s="89">
        <v>7848.6</v>
      </c>
      <c r="F117" s="87">
        <f t="shared" si="76"/>
        <v>0</v>
      </c>
      <c r="G117" s="88">
        <f t="shared" ref="G117:H119" si="82">J117-D117</f>
        <v>0</v>
      </c>
      <c r="H117" s="89">
        <f t="shared" si="82"/>
        <v>0</v>
      </c>
      <c r="I117" s="81">
        <v>7820.2</v>
      </c>
      <c r="J117" s="82">
        <v>7820.2</v>
      </c>
      <c r="K117" s="83">
        <v>7848.6</v>
      </c>
      <c r="L117" s="26"/>
    </row>
    <row r="118" spans="1:12" s="27" customFormat="1" ht="37.200000000000003" customHeight="1">
      <c r="A118" s="29" t="s">
        <v>108</v>
      </c>
      <c r="B118" s="58" t="s">
        <v>285</v>
      </c>
      <c r="C118" s="81">
        <v>14532.2</v>
      </c>
      <c r="D118" s="82">
        <v>12150</v>
      </c>
      <c r="E118" s="83">
        <v>12150</v>
      </c>
      <c r="F118" s="81">
        <f t="shared" si="76"/>
        <v>0</v>
      </c>
      <c r="G118" s="82">
        <f t="shared" si="82"/>
        <v>0</v>
      </c>
      <c r="H118" s="83">
        <f t="shared" si="82"/>
        <v>0</v>
      </c>
      <c r="I118" s="81">
        <v>14532.2</v>
      </c>
      <c r="J118" s="82">
        <v>12150</v>
      </c>
      <c r="K118" s="83">
        <v>12150</v>
      </c>
      <c r="L118" s="26"/>
    </row>
    <row r="119" spans="1:12" s="24" customFormat="1" ht="58.2" customHeight="1">
      <c r="A119" s="105" t="s">
        <v>307</v>
      </c>
      <c r="B119" s="106" t="s">
        <v>306</v>
      </c>
      <c r="C119" s="96">
        <v>0</v>
      </c>
      <c r="D119" s="97">
        <v>0</v>
      </c>
      <c r="E119" s="98">
        <v>0</v>
      </c>
      <c r="F119" s="96">
        <f t="shared" si="76"/>
        <v>29386</v>
      </c>
      <c r="G119" s="97">
        <f t="shared" si="82"/>
        <v>15121.7</v>
      </c>
      <c r="H119" s="98">
        <f t="shared" si="82"/>
        <v>0</v>
      </c>
      <c r="I119" s="96">
        <v>29386</v>
      </c>
      <c r="J119" s="97">
        <v>15121.7</v>
      </c>
      <c r="K119" s="98">
        <v>0</v>
      </c>
      <c r="L119" s="25"/>
    </row>
    <row r="120" spans="1:12" s="27" customFormat="1" ht="47.25" customHeight="1">
      <c r="A120" s="115" t="s">
        <v>277</v>
      </c>
      <c r="B120" s="61" t="s">
        <v>214</v>
      </c>
      <c r="C120" s="81">
        <v>213490.7</v>
      </c>
      <c r="D120" s="82">
        <v>0</v>
      </c>
      <c r="E120" s="83">
        <v>0</v>
      </c>
      <c r="F120" s="81">
        <f t="shared" si="76"/>
        <v>0</v>
      </c>
      <c r="G120" s="82">
        <f t="shared" ref="G120:H122" si="83">J120-D120</f>
        <v>0</v>
      </c>
      <c r="H120" s="83">
        <f t="shared" si="83"/>
        <v>0</v>
      </c>
      <c r="I120" s="81">
        <v>213490.7</v>
      </c>
      <c r="J120" s="82">
        <v>0</v>
      </c>
      <c r="K120" s="83">
        <v>0</v>
      </c>
      <c r="L120" s="26"/>
    </row>
    <row r="121" spans="1:12" s="27" customFormat="1" ht="33" customHeight="1">
      <c r="A121" s="115" t="s">
        <v>215</v>
      </c>
      <c r="B121" s="61" t="s">
        <v>216</v>
      </c>
      <c r="C121" s="81">
        <v>23573.599999999999</v>
      </c>
      <c r="D121" s="82">
        <v>26769.200000000001</v>
      </c>
      <c r="E121" s="83">
        <v>27404.799999999999</v>
      </c>
      <c r="F121" s="81">
        <f t="shared" si="76"/>
        <v>0</v>
      </c>
      <c r="G121" s="82">
        <f t="shared" si="83"/>
        <v>0</v>
      </c>
      <c r="H121" s="98">
        <f t="shared" si="83"/>
        <v>-9.9999999998544808E-2</v>
      </c>
      <c r="I121" s="81">
        <v>23573.599999999999</v>
      </c>
      <c r="J121" s="82">
        <v>26769.200000000001</v>
      </c>
      <c r="K121" s="98">
        <v>27404.7</v>
      </c>
      <c r="L121" s="26"/>
    </row>
    <row r="122" spans="1:12" s="27" customFormat="1" ht="30.75" customHeight="1">
      <c r="A122" s="30" t="s">
        <v>273</v>
      </c>
      <c r="B122" s="58" t="s">
        <v>249</v>
      </c>
      <c r="C122" s="81">
        <v>9488.7000000000007</v>
      </c>
      <c r="D122" s="82">
        <v>7521.5</v>
      </c>
      <c r="E122" s="83">
        <v>8780.6</v>
      </c>
      <c r="F122" s="96">
        <f t="shared" si="76"/>
        <v>2.0999999999985448</v>
      </c>
      <c r="G122" s="97">
        <f t="shared" si="83"/>
        <v>1.6000000000003638</v>
      </c>
      <c r="H122" s="98">
        <f t="shared" si="83"/>
        <v>2.7999999999992724</v>
      </c>
      <c r="I122" s="96">
        <v>9490.7999999999993</v>
      </c>
      <c r="J122" s="97">
        <v>7523.1</v>
      </c>
      <c r="K122" s="98">
        <v>8783.4</v>
      </c>
      <c r="L122" s="26"/>
    </row>
    <row r="123" spans="1:12" s="27" customFormat="1" ht="42.75" customHeight="1">
      <c r="A123" s="115" t="s">
        <v>244</v>
      </c>
      <c r="B123" s="61" t="s">
        <v>245</v>
      </c>
      <c r="C123" s="81">
        <v>91865.4</v>
      </c>
      <c r="D123" s="82">
        <v>79112.3</v>
      </c>
      <c r="E123" s="83">
        <v>91168.8</v>
      </c>
      <c r="F123" s="96">
        <f t="shared" si="76"/>
        <v>68.30000000000291</v>
      </c>
      <c r="G123" s="97">
        <f t="shared" ref="G123:H125" si="84">J123-D123</f>
        <v>422.09999999999127</v>
      </c>
      <c r="H123" s="98">
        <f t="shared" si="84"/>
        <v>-47.600000000005821</v>
      </c>
      <c r="I123" s="96">
        <v>91933.7</v>
      </c>
      <c r="J123" s="97">
        <v>79534.399999999994</v>
      </c>
      <c r="K123" s="98">
        <v>91121.2</v>
      </c>
      <c r="L123" s="26"/>
    </row>
    <row r="124" spans="1:12" s="27" customFormat="1" ht="39" customHeight="1">
      <c r="A124" s="115" t="s">
        <v>247</v>
      </c>
      <c r="B124" s="61" t="s">
        <v>248</v>
      </c>
      <c r="C124" s="81">
        <v>112058.6</v>
      </c>
      <c r="D124" s="82">
        <v>106734.39999999999</v>
      </c>
      <c r="E124" s="83">
        <v>106734.39999999999</v>
      </c>
      <c r="F124" s="96">
        <f t="shared" si="76"/>
        <v>508.79999999998836</v>
      </c>
      <c r="G124" s="97">
        <f t="shared" si="84"/>
        <v>484.60000000000582</v>
      </c>
      <c r="H124" s="98">
        <f t="shared" si="84"/>
        <v>594.10000000000582</v>
      </c>
      <c r="I124" s="96">
        <v>112567.4</v>
      </c>
      <c r="J124" s="97">
        <v>107219</v>
      </c>
      <c r="K124" s="98">
        <v>107328.5</v>
      </c>
      <c r="L124" s="26"/>
    </row>
    <row r="125" spans="1:12" s="27" customFormat="1" ht="44.25" customHeight="1">
      <c r="A125" s="29" t="s">
        <v>226</v>
      </c>
      <c r="B125" s="61" t="s">
        <v>227</v>
      </c>
      <c r="C125" s="81">
        <v>2008.5</v>
      </c>
      <c r="D125" s="82">
        <v>0</v>
      </c>
      <c r="E125" s="83">
        <v>0</v>
      </c>
      <c r="F125" s="96">
        <f t="shared" ref="F125:F143" si="85">I125-C125</f>
        <v>39</v>
      </c>
      <c r="G125" s="82">
        <f t="shared" si="84"/>
        <v>0</v>
      </c>
      <c r="H125" s="83">
        <f t="shared" si="84"/>
        <v>0</v>
      </c>
      <c r="I125" s="96">
        <v>2047.5</v>
      </c>
      <c r="J125" s="82">
        <v>0</v>
      </c>
      <c r="K125" s="83">
        <v>0</v>
      </c>
      <c r="L125" s="26"/>
    </row>
    <row r="126" spans="1:12" s="27" customFormat="1" ht="43.5" customHeight="1">
      <c r="A126" s="29" t="s">
        <v>228</v>
      </c>
      <c r="B126" s="120" t="s">
        <v>229</v>
      </c>
      <c r="C126" s="81">
        <v>10270</v>
      </c>
      <c r="D126" s="82">
        <v>10270</v>
      </c>
      <c r="E126" s="83">
        <v>10270</v>
      </c>
      <c r="F126" s="96">
        <f t="shared" si="85"/>
        <v>6480</v>
      </c>
      <c r="G126" s="97">
        <f t="shared" ref="G126:H127" si="86">J126-D126</f>
        <v>6480</v>
      </c>
      <c r="H126" s="98">
        <f t="shared" si="86"/>
        <v>6480</v>
      </c>
      <c r="I126" s="96">
        <v>16750</v>
      </c>
      <c r="J126" s="97">
        <v>16750</v>
      </c>
      <c r="K126" s="98">
        <v>16750</v>
      </c>
      <c r="L126" s="26"/>
    </row>
    <row r="127" spans="1:12" s="27" customFormat="1" ht="29.25" customHeight="1">
      <c r="A127" s="29" t="s">
        <v>218</v>
      </c>
      <c r="B127" s="60" t="s">
        <v>219</v>
      </c>
      <c r="C127" s="81">
        <v>23269.599999999999</v>
      </c>
      <c r="D127" s="82">
        <v>50150.7</v>
      </c>
      <c r="E127" s="83">
        <v>28792.6</v>
      </c>
      <c r="F127" s="81">
        <f t="shared" si="85"/>
        <v>0</v>
      </c>
      <c r="G127" s="82">
        <f t="shared" si="86"/>
        <v>0</v>
      </c>
      <c r="H127" s="83">
        <f t="shared" si="86"/>
        <v>0</v>
      </c>
      <c r="I127" s="81">
        <v>23269.599999999999</v>
      </c>
      <c r="J127" s="82">
        <v>50150.7</v>
      </c>
      <c r="K127" s="83">
        <v>28792.6</v>
      </c>
      <c r="L127" s="26"/>
    </row>
    <row r="128" spans="1:12" s="27" customFormat="1" ht="44.25" customHeight="1">
      <c r="A128" s="29" t="s">
        <v>183</v>
      </c>
      <c r="B128" s="58" t="s">
        <v>109</v>
      </c>
      <c r="C128" s="81">
        <v>466411.5</v>
      </c>
      <c r="D128" s="82">
        <v>686276.4</v>
      </c>
      <c r="E128" s="83">
        <v>686276.5</v>
      </c>
      <c r="F128" s="81">
        <f t="shared" si="85"/>
        <v>0</v>
      </c>
      <c r="G128" s="82">
        <f t="shared" ref="G128:H130" si="87">J128-D128</f>
        <v>0</v>
      </c>
      <c r="H128" s="83">
        <f t="shared" si="87"/>
        <v>0</v>
      </c>
      <c r="I128" s="81">
        <v>466411.5</v>
      </c>
      <c r="J128" s="82">
        <v>686276.4</v>
      </c>
      <c r="K128" s="83">
        <v>686276.5</v>
      </c>
      <c r="L128" s="26"/>
    </row>
    <row r="129" spans="1:12" s="27" customFormat="1" ht="42" customHeight="1">
      <c r="A129" s="119" t="s">
        <v>220</v>
      </c>
      <c r="B129" s="117" t="s">
        <v>179</v>
      </c>
      <c r="C129" s="81">
        <v>79725.100000000006</v>
      </c>
      <c r="D129" s="82">
        <v>114247</v>
      </c>
      <c r="E129" s="83">
        <v>169399.5</v>
      </c>
      <c r="F129" s="96">
        <f t="shared" si="85"/>
        <v>100074.9</v>
      </c>
      <c r="G129" s="97">
        <f t="shared" si="87"/>
        <v>-692.19999999999709</v>
      </c>
      <c r="H129" s="98">
        <f t="shared" si="87"/>
        <v>15839.200000000012</v>
      </c>
      <c r="I129" s="96">
        <v>179800</v>
      </c>
      <c r="J129" s="97">
        <v>113554.8</v>
      </c>
      <c r="K129" s="98">
        <v>185238.7</v>
      </c>
      <c r="L129" s="26"/>
    </row>
    <row r="130" spans="1:12" s="27" customFormat="1" ht="54.75" customHeight="1">
      <c r="A130" s="29" t="s">
        <v>207</v>
      </c>
      <c r="B130" s="60" t="s">
        <v>208</v>
      </c>
      <c r="C130" s="81">
        <v>14216</v>
      </c>
      <c r="D130" s="82">
        <v>0</v>
      </c>
      <c r="E130" s="83">
        <v>0</v>
      </c>
      <c r="F130" s="81">
        <f t="shared" si="85"/>
        <v>0</v>
      </c>
      <c r="G130" s="82">
        <f t="shared" si="87"/>
        <v>0</v>
      </c>
      <c r="H130" s="83">
        <f t="shared" si="87"/>
        <v>0</v>
      </c>
      <c r="I130" s="81">
        <v>14216</v>
      </c>
      <c r="J130" s="82">
        <v>0</v>
      </c>
      <c r="K130" s="83">
        <v>0</v>
      </c>
      <c r="L130" s="26"/>
    </row>
    <row r="131" spans="1:12" s="27" customFormat="1" ht="40.5" customHeight="1">
      <c r="A131" s="105" t="s">
        <v>297</v>
      </c>
      <c r="B131" s="58" t="s">
        <v>138</v>
      </c>
      <c r="C131" s="81">
        <v>88439</v>
      </c>
      <c r="D131" s="82">
        <v>98297.7</v>
      </c>
      <c r="E131" s="83">
        <v>107665.5</v>
      </c>
      <c r="F131" s="96">
        <f t="shared" si="85"/>
        <v>11721</v>
      </c>
      <c r="G131" s="97">
        <f t="shared" ref="G131:H132" si="88">J131-D131</f>
        <v>-1182.3999999999942</v>
      </c>
      <c r="H131" s="98">
        <f t="shared" si="88"/>
        <v>-7716.1000000000058</v>
      </c>
      <c r="I131" s="96">
        <v>100160</v>
      </c>
      <c r="J131" s="97">
        <v>97115.3</v>
      </c>
      <c r="K131" s="98">
        <v>99949.4</v>
      </c>
      <c r="L131" s="26"/>
    </row>
    <row r="132" spans="1:12" s="27" customFormat="1" ht="40.200000000000003" customHeight="1">
      <c r="A132" s="29" t="s">
        <v>184</v>
      </c>
      <c r="B132" s="58" t="s">
        <v>110</v>
      </c>
      <c r="C132" s="81">
        <v>333082.5</v>
      </c>
      <c r="D132" s="82">
        <v>333082.5</v>
      </c>
      <c r="E132" s="83">
        <v>347270.9</v>
      </c>
      <c r="F132" s="81">
        <f t="shared" si="85"/>
        <v>0</v>
      </c>
      <c r="G132" s="82">
        <f t="shared" si="88"/>
        <v>0</v>
      </c>
      <c r="H132" s="83">
        <f t="shared" si="88"/>
        <v>0</v>
      </c>
      <c r="I132" s="81">
        <v>333082.5</v>
      </c>
      <c r="J132" s="82">
        <v>333082.5</v>
      </c>
      <c r="K132" s="83">
        <v>347270.9</v>
      </c>
      <c r="L132" s="26"/>
    </row>
    <row r="133" spans="1:12" s="28" customFormat="1" ht="40.5" customHeight="1">
      <c r="A133" s="29" t="s">
        <v>325</v>
      </c>
      <c r="B133" s="58" t="s">
        <v>111</v>
      </c>
      <c r="C133" s="81">
        <f>0+30000</f>
        <v>30000</v>
      </c>
      <c r="D133" s="82">
        <v>0</v>
      </c>
      <c r="E133" s="83">
        <v>0</v>
      </c>
      <c r="F133" s="81">
        <f t="shared" si="85"/>
        <v>0</v>
      </c>
      <c r="G133" s="82">
        <f t="shared" ref="G133:H133" si="89">J133-D133</f>
        <v>0</v>
      </c>
      <c r="H133" s="83">
        <f t="shared" si="89"/>
        <v>0</v>
      </c>
      <c r="I133" s="81">
        <v>30000</v>
      </c>
      <c r="J133" s="82">
        <v>0</v>
      </c>
      <c r="K133" s="83">
        <v>0</v>
      </c>
      <c r="L133" s="102" t="s">
        <v>324</v>
      </c>
    </row>
    <row r="134" spans="1:12" s="28" customFormat="1" ht="52.2" customHeight="1">
      <c r="A134" s="105" t="s">
        <v>294</v>
      </c>
      <c r="B134" s="58" t="s">
        <v>284</v>
      </c>
      <c r="C134" s="81">
        <v>53553.1</v>
      </c>
      <c r="D134" s="82">
        <v>56148</v>
      </c>
      <c r="E134" s="83">
        <v>20649</v>
      </c>
      <c r="F134" s="96">
        <f t="shared" si="85"/>
        <v>2851.4000000000015</v>
      </c>
      <c r="G134" s="82">
        <f t="shared" ref="G134:H137" si="90">J134-D134</f>
        <v>0</v>
      </c>
      <c r="H134" s="83">
        <f t="shared" si="90"/>
        <v>0</v>
      </c>
      <c r="I134" s="96">
        <v>56404.5</v>
      </c>
      <c r="J134" s="82">
        <v>56148</v>
      </c>
      <c r="K134" s="83">
        <v>20649</v>
      </c>
      <c r="L134" s="26"/>
    </row>
    <row r="135" spans="1:12" s="99" customFormat="1" ht="65.25" customHeight="1">
      <c r="A135" s="105" t="s">
        <v>311</v>
      </c>
      <c r="B135" s="106" t="s">
        <v>312</v>
      </c>
      <c r="C135" s="96">
        <v>0</v>
      </c>
      <c r="D135" s="97">
        <v>0</v>
      </c>
      <c r="E135" s="98">
        <v>0</v>
      </c>
      <c r="F135" s="96">
        <f t="shared" si="85"/>
        <v>0</v>
      </c>
      <c r="G135" s="97">
        <f t="shared" si="90"/>
        <v>18293.900000000001</v>
      </c>
      <c r="H135" s="98">
        <f t="shared" si="90"/>
        <v>15572.5</v>
      </c>
      <c r="I135" s="96">
        <v>0</v>
      </c>
      <c r="J135" s="97">
        <v>18293.900000000001</v>
      </c>
      <c r="K135" s="98">
        <v>15572.5</v>
      </c>
      <c r="L135" s="25"/>
    </row>
    <row r="136" spans="1:12" s="28" customFormat="1" ht="36.75" customHeight="1">
      <c r="A136" s="29" t="s">
        <v>250</v>
      </c>
      <c r="B136" s="58" t="s">
        <v>251</v>
      </c>
      <c r="C136" s="81">
        <v>53622.2</v>
      </c>
      <c r="D136" s="82">
        <v>15202.4</v>
      </c>
      <c r="E136" s="83">
        <v>53528.5</v>
      </c>
      <c r="F136" s="96">
        <f t="shared" si="85"/>
        <v>756422.9</v>
      </c>
      <c r="G136" s="97">
        <f t="shared" si="90"/>
        <v>523959.1</v>
      </c>
      <c r="H136" s="98">
        <f t="shared" si="90"/>
        <v>38287.399999999994</v>
      </c>
      <c r="I136" s="96">
        <v>810045.1</v>
      </c>
      <c r="J136" s="97">
        <v>539161.5</v>
      </c>
      <c r="K136" s="98">
        <v>91815.9</v>
      </c>
      <c r="L136" s="26"/>
    </row>
    <row r="137" spans="1:12" s="99" customFormat="1" ht="51" customHeight="1">
      <c r="A137" s="105" t="s">
        <v>327</v>
      </c>
      <c r="B137" s="106" t="s">
        <v>317</v>
      </c>
      <c r="C137" s="96">
        <v>0</v>
      </c>
      <c r="D137" s="97">
        <v>0</v>
      </c>
      <c r="E137" s="98">
        <v>0</v>
      </c>
      <c r="F137" s="96">
        <f t="shared" si="85"/>
        <v>83258.899999999994</v>
      </c>
      <c r="G137" s="97">
        <f t="shared" si="90"/>
        <v>83258.899999999994</v>
      </c>
      <c r="H137" s="98">
        <f t="shared" si="90"/>
        <v>83258.899999999994</v>
      </c>
      <c r="I137" s="96">
        <v>83258.899999999994</v>
      </c>
      <c r="J137" s="97">
        <v>83258.899999999994</v>
      </c>
      <c r="K137" s="98">
        <v>83258.899999999994</v>
      </c>
      <c r="L137" s="104" t="s">
        <v>326</v>
      </c>
    </row>
    <row r="138" spans="1:12" s="28" customFormat="1" ht="50.25" customHeight="1">
      <c r="A138" s="29" t="s">
        <v>323</v>
      </c>
      <c r="B138" s="58" t="s">
        <v>154</v>
      </c>
      <c r="C138" s="81">
        <v>1203178</v>
      </c>
      <c r="D138" s="82">
        <v>800000</v>
      </c>
      <c r="E138" s="83">
        <v>1200000</v>
      </c>
      <c r="F138" s="81">
        <f t="shared" si="85"/>
        <v>0</v>
      </c>
      <c r="G138" s="82">
        <f t="shared" ref="G138:H143" si="91">J138-D138</f>
        <v>0</v>
      </c>
      <c r="H138" s="83">
        <f t="shared" si="91"/>
        <v>0</v>
      </c>
      <c r="I138" s="81">
        <v>1203178</v>
      </c>
      <c r="J138" s="82">
        <v>800000</v>
      </c>
      <c r="K138" s="83">
        <v>1200000</v>
      </c>
      <c r="L138" s="102" t="s">
        <v>322</v>
      </c>
    </row>
    <row r="139" spans="1:12" s="28" customFormat="1" ht="40.200000000000003" customHeight="1">
      <c r="A139" s="29" t="s">
        <v>272</v>
      </c>
      <c r="B139" s="60" t="s">
        <v>246</v>
      </c>
      <c r="C139" s="81">
        <v>200489.3</v>
      </c>
      <c r="D139" s="82">
        <v>254220</v>
      </c>
      <c r="E139" s="83">
        <v>265535.59999999998</v>
      </c>
      <c r="F139" s="81">
        <f t="shared" si="85"/>
        <v>0</v>
      </c>
      <c r="G139" s="82">
        <f t="shared" si="91"/>
        <v>0</v>
      </c>
      <c r="H139" s="83">
        <f t="shared" si="91"/>
        <v>0</v>
      </c>
      <c r="I139" s="81">
        <v>200489.3</v>
      </c>
      <c r="J139" s="82">
        <v>254220</v>
      </c>
      <c r="K139" s="83">
        <v>265535.59999999998</v>
      </c>
      <c r="L139" s="26"/>
    </row>
    <row r="140" spans="1:12" s="28" customFormat="1" ht="89.25" customHeight="1">
      <c r="A140" s="29" t="s">
        <v>161</v>
      </c>
      <c r="B140" s="58" t="s">
        <v>162</v>
      </c>
      <c r="C140" s="35">
        <v>176200</v>
      </c>
      <c r="D140" s="82">
        <v>585300</v>
      </c>
      <c r="E140" s="83">
        <v>0</v>
      </c>
      <c r="F140" s="35">
        <f t="shared" si="85"/>
        <v>0</v>
      </c>
      <c r="G140" s="112">
        <f t="shared" si="91"/>
        <v>-524720</v>
      </c>
      <c r="H140" s="113">
        <f t="shared" si="91"/>
        <v>300000</v>
      </c>
      <c r="I140" s="81">
        <v>176200</v>
      </c>
      <c r="J140" s="97">
        <v>60580</v>
      </c>
      <c r="K140" s="98">
        <v>300000</v>
      </c>
      <c r="L140" s="26"/>
    </row>
    <row r="141" spans="1:12" s="28" customFormat="1" ht="81.75" customHeight="1">
      <c r="A141" s="29" t="s">
        <v>149</v>
      </c>
      <c r="B141" s="58" t="s">
        <v>148</v>
      </c>
      <c r="C141" s="35">
        <v>1100000</v>
      </c>
      <c r="D141" s="82">
        <v>0</v>
      </c>
      <c r="E141" s="83">
        <v>0</v>
      </c>
      <c r="F141" s="35">
        <f t="shared" si="85"/>
        <v>0</v>
      </c>
      <c r="G141" s="124">
        <f t="shared" si="91"/>
        <v>0</v>
      </c>
      <c r="H141" s="125">
        <f t="shared" si="91"/>
        <v>0</v>
      </c>
      <c r="I141" s="81">
        <v>1100000</v>
      </c>
      <c r="J141" s="82">
        <v>0</v>
      </c>
      <c r="K141" s="83">
        <v>0</v>
      </c>
      <c r="L141" s="26"/>
    </row>
    <row r="142" spans="1:12" s="27" customFormat="1" ht="88.5" customHeight="1">
      <c r="A142" s="29" t="s">
        <v>181</v>
      </c>
      <c r="B142" s="58" t="s">
        <v>180</v>
      </c>
      <c r="C142" s="35">
        <v>543630</v>
      </c>
      <c r="D142" s="82">
        <v>981690</v>
      </c>
      <c r="E142" s="83">
        <v>0</v>
      </c>
      <c r="F142" s="148">
        <f t="shared" si="85"/>
        <v>0</v>
      </c>
      <c r="G142" s="112">
        <f t="shared" si="91"/>
        <v>-420000</v>
      </c>
      <c r="H142" s="150">
        <f t="shared" si="91"/>
        <v>0</v>
      </c>
      <c r="I142" s="78">
        <v>543630</v>
      </c>
      <c r="J142" s="97">
        <v>561690</v>
      </c>
      <c r="K142" s="80">
        <v>0</v>
      </c>
      <c r="L142" s="102" t="s">
        <v>321</v>
      </c>
    </row>
    <row r="143" spans="1:12" s="27" customFormat="1" ht="61.5" customHeight="1">
      <c r="A143" s="29" t="s">
        <v>178</v>
      </c>
      <c r="B143" s="58" t="s">
        <v>177</v>
      </c>
      <c r="C143" s="35">
        <v>0</v>
      </c>
      <c r="D143" s="82">
        <v>7267.1</v>
      </c>
      <c r="E143" s="83">
        <v>13550.8</v>
      </c>
      <c r="F143" s="103">
        <f t="shared" si="85"/>
        <v>0</v>
      </c>
      <c r="G143" s="112">
        <f t="shared" si="91"/>
        <v>-7267.1</v>
      </c>
      <c r="H143" s="113">
        <f t="shared" si="91"/>
        <v>-13550.8</v>
      </c>
      <c r="I143" s="96">
        <v>0</v>
      </c>
      <c r="J143" s="97">
        <v>0</v>
      </c>
      <c r="K143" s="98">
        <v>0</v>
      </c>
      <c r="L143" s="102" t="s">
        <v>321</v>
      </c>
    </row>
    <row r="144" spans="1:12" s="24" customFormat="1" ht="27.6" customHeight="1">
      <c r="A144" s="29"/>
      <c r="B144" s="58"/>
      <c r="C144" s="35"/>
      <c r="D144" s="82"/>
      <c r="E144" s="83"/>
      <c r="F144" s="35"/>
      <c r="G144" s="82"/>
      <c r="H144" s="83"/>
      <c r="I144" s="35"/>
      <c r="J144" s="82"/>
      <c r="K144" s="83"/>
      <c r="L144" s="25"/>
    </row>
    <row r="145" spans="1:12" s="127" customFormat="1" ht="34.950000000000003" customHeight="1">
      <c r="A145" s="39" t="s">
        <v>76</v>
      </c>
      <c r="B145" s="56" t="s">
        <v>112</v>
      </c>
      <c r="C145" s="87">
        <f t="shared" ref="C145:K145" si="92">SUM(C146:C167)</f>
        <v>4560833.1999999993</v>
      </c>
      <c r="D145" s="88">
        <f t="shared" si="92"/>
        <v>4445060.1999999993</v>
      </c>
      <c r="E145" s="89">
        <f t="shared" si="92"/>
        <v>4509897.5999999996</v>
      </c>
      <c r="F145" s="87">
        <f t="shared" si="92"/>
        <v>33.4</v>
      </c>
      <c r="G145" s="88">
        <f t="shared" si="92"/>
        <v>-54.700000000001452</v>
      </c>
      <c r="H145" s="89">
        <f t="shared" si="92"/>
        <v>-167.5999999999971</v>
      </c>
      <c r="I145" s="87">
        <f t="shared" si="92"/>
        <v>4560866.5999999996</v>
      </c>
      <c r="J145" s="88">
        <f t="shared" si="92"/>
        <v>4445005.4999999991</v>
      </c>
      <c r="K145" s="89">
        <f t="shared" si="92"/>
        <v>4509730</v>
      </c>
      <c r="L145" s="126"/>
    </row>
    <row r="146" spans="1:12" s="27" customFormat="1" ht="43.5" customHeight="1">
      <c r="A146" s="30" t="s">
        <v>85</v>
      </c>
      <c r="B146" s="58" t="s">
        <v>113</v>
      </c>
      <c r="C146" s="81">
        <v>41721.1</v>
      </c>
      <c r="D146" s="82">
        <v>41991.7</v>
      </c>
      <c r="E146" s="83">
        <v>43062.1</v>
      </c>
      <c r="F146" s="81">
        <f t="shared" ref="F146:F167" si="93">I146-C146</f>
        <v>0</v>
      </c>
      <c r="G146" s="82">
        <f t="shared" ref="G146:H148" si="94">J146-D146</f>
        <v>0</v>
      </c>
      <c r="H146" s="83">
        <f t="shared" si="94"/>
        <v>0</v>
      </c>
      <c r="I146" s="81">
        <v>41721.1</v>
      </c>
      <c r="J146" s="82">
        <v>41991.7</v>
      </c>
      <c r="K146" s="83">
        <v>43062.1</v>
      </c>
      <c r="L146" s="26"/>
    </row>
    <row r="147" spans="1:12" s="27" customFormat="1" ht="53.25" customHeight="1">
      <c r="A147" s="30" t="s">
        <v>96</v>
      </c>
      <c r="B147" s="58" t="s">
        <v>114</v>
      </c>
      <c r="C147" s="81">
        <v>537.20000000000005</v>
      </c>
      <c r="D147" s="82">
        <v>578.4</v>
      </c>
      <c r="E147" s="83">
        <v>5150.3</v>
      </c>
      <c r="F147" s="81">
        <f t="shared" si="93"/>
        <v>0</v>
      </c>
      <c r="G147" s="82">
        <f t="shared" si="94"/>
        <v>0</v>
      </c>
      <c r="H147" s="83">
        <f t="shared" si="94"/>
        <v>0</v>
      </c>
      <c r="I147" s="81">
        <v>537.20000000000005</v>
      </c>
      <c r="J147" s="82">
        <v>578.4</v>
      </c>
      <c r="K147" s="83">
        <v>5150.3</v>
      </c>
      <c r="L147" s="26"/>
    </row>
    <row r="148" spans="1:12" s="41" customFormat="1" ht="38.4" customHeight="1">
      <c r="A148" s="30" t="s">
        <v>95</v>
      </c>
      <c r="B148" s="58" t="s">
        <v>115</v>
      </c>
      <c r="C148" s="81">
        <v>10948</v>
      </c>
      <c r="D148" s="82">
        <v>11730.1</v>
      </c>
      <c r="E148" s="83">
        <v>11730.1</v>
      </c>
      <c r="F148" s="81">
        <f t="shared" si="93"/>
        <v>0</v>
      </c>
      <c r="G148" s="82">
        <f t="shared" si="94"/>
        <v>0</v>
      </c>
      <c r="H148" s="83">
        <f t="shared" si="94"/>
        <v>0</v>
      </c>
      <c r="I148" s="81">
        <v>10948</v>
      </c>
      <c r="J148" s="82">
        <v>11730.1</v>
      </c>
      <c r="K148" s="83">
        <v>11730.1</v>
      </c>
      <c r="L148" s="26"/>
    </row>
    <row r="149" spans="1:12" s="27" customFormat="1" ht="31.5" customHeight="1">
      <c r="A149" s="30" t="s">
        <v>94</v>
      </c>
      <c r="B149" s="58" t="s">
        <v>116</v>
      </c>
      <c r="C149" s="81">
        <v>793538</v>
      </c>
      <c r="D149" s="82">
        <v>728501.3</v>
      </c>
      <c r="E149" s="83">
        <v>770977</v>
      </c>
      <c r="F149" s="81">
        <f t="shared" si="93"/>
        <v>0</v>
      </c>
      <c r="G149" s="82">
        <f t="shared" ref="G149:H150" si="95">J149-D149</f>
        <v>0</v>
      </c>
      <c r="H149" s="83">
        <f t="shared" si="95"/>
        <v>0</v>
      </c>
      <c r="I149" s="81">
        <v>793538</v>
      </c>
      <c r="J149" s="82">
        <v>728501.3</v>
      </c>
      <c r="K149" s="83">
        <v>770977</v>
      </c>
      <c r="L149" s="26"/>
    </row>
    <row r="150" spans="1:12" s="27" customFormat="1" ht="55.5" customHeight="1">
      <c r="A150" s="30" t="s">
        <v>136</v>
      </c>
      <c r="B150" s="58" t="s">
        <v>117</v>
      </c>
      <c r="C150" s="81">
        <v>21130.6</v>
      </c>
      <c r="D150" s="82">
        <v>21130.6</v>
      </c>
      <c r="E150" s="83">
        <v>21130.6</v>
      </c>
      <c r="F150" s="81">
        <f t="shared" si="93"/>
        <v>0</v>
      </c>
      <c r="G150" s="97">
        <f t="shared" si="95"/>
        <v>-74</v>
      </c>
      <c r="H150" s="98">
        <f t="shared" si="95"/>
        <v>-189.89999999999782</v>
      </c>
      <c r="I150" s="81">
        <v>21130.6</v>
      </c>
      <c r="J150" s="97">
        <v>21056.6</v>
      </c>
      <c r="K150" s="98">
        <v>20940.7</v>
      </c>
      <c r="L150" s="26"/>
    </row>
    <row r="151" spans="1:12" s="27" customFormat="1" ht="53.25" customHeight="1">
      <c r="A151" s="30" t="s">
        <v>86</v>
      </c>
      <c r="B151" s="58" t="s">
        <v>118</v>
      </c>
      <c r="C151" s="81">
        <v>9109.7999999999993</v>
      </c>
      <c r="D151" s="82">
        <v>9457.6</v>
      </c>
      <c r="E151" s="83">
        <v>9818.7000000000007</v>
      </c>
      <c r="F151" s="81">
        <f t="shared" si="93"/>
        <v>0</v>
      </c>
      <c r="G151" s="82">
        <f t="shared" ref="G151:H152" si="96">J151-D151</f>
        <v>0</v>
      </c>
      <c r="H151" s="83">
        <f t="shared" si="96"/>
        <v>0</v>
      </c>
      <c r="I151" s="81">
        <v>9109.7999999999993</v>
      </c>
      <c r="J151" s="82">
        <v>9457.6</v>
      </c>
      <c r="K151" s="83">
        <v>9818.7000000000007</v>
      </c>
      <c r="L151" s="26"/>
    </row>
    <row r="152" spans="1:12" s="27" customFormat="1" ht="70.5" customHeight="1">
      <c r="A152" s="30" t="s">
        <v>137</v>
      </c>
      <c r="B152" s="58" t="s">
        <v>119</v>
      </c>
      <c r="C152" s="81">
        <v>31041.7</v>
      </c>
      <c r="D152" s="82">
        <v>31041.7</v>
      </c>
      <c r="E152" s="83">
        <v>31041.7</v>
      </c>
      <c r="F152" s="81">
        <f t="shared" si="93"/>
        <v>0</v>
      </c>
      <c r="G152" s="97">
        <f t="shared" si="96"/>
        <v>-15.400000000001455</v>
      </c>
      <c r="H152" s="98">
        <f t="shared" si="96"/>
        <v>-13.799999999999272</v>
      </c>
      <c r="I152" s="81">
        <v>31041.7</v>
      </c>
      <c r="J152" s="97">
        <v>31026.3</v>
      </c>
      <c r="K152" s="98">
        <v>31027.9</v>
      </c>
      <c r="L152" s="26"/>
    </row>
    <row r="153" spans="1:12" s="27" customFormat="1" ht="57" customHeight="1">
      <c r="A153" s="30" t="s">
        <v>87</v>
      </c>
      <c r="B153" s="58" t="s">
        <v>120</v>
      </c>
      <c r="C153" s="81">
        <v>127085</v>
      </c>
      <c r="D153" s="82">
        <v>132161.79999999999</v>
      </c>
      <c r="E153" s="83">
        <v>137447.6</v>
      </c>
      <c r="F153" s="81">
        <f t="shared" si="93"/>
        <v>0</v>
      </c>
      <c r="G153" s="82">
        <f t="shared" ref="G153:H154" si="97">J153-D153</f>
        <v>0</v>
      </c>
      <c r="H153" s="83">
        <f t="shared" si="97"/>
        <v>0</v>
      </c>
      <c r="I153" s="81">
        <v>127085</v>
      </c>
      <c r="J153" s="82">
        <v>132161.79999999999</v>
      </c>
      <c r="K153" s="83">
        <v>137447.6</v>
      </c>
      <c r="L153" s="26"/>
    </row>
    <row r="154" spans="1:12" s="24" customFormat="1" ht="57" customHeight="1">
      <c r="A154" s="107" t="s">
        <v>302</v>
      </c>
      <c r="B154" s="106" t="s">
        <v>301</v>
      </c>
      <c r="C154" s="96">
        <v>0</v>
      </c>
      <c r="D154" s="97">
        <v>0</v>
      </c>
      <c r="E154" s="98">
        <v>0</v>
      </c>
      <c r="F154" s="96">
        <f t="shared" si="93"/>
        <v>33.4</v>
      </c>
      <c r="G154" s="97">
        <f t="shared" si="97"/>
        <v>34.700000000000003</v>
      </c>
      <c r="H154" s="98">
        <f t="shared" si="97"/>
        <v>36.1</v>
      </c>
      <c r="I154" s="96">
        <v>33.4</v>
      </c>
      <c r="J154" s="97">
        <v>34.700000000000003</v>
      </c>
      <c r="K154" s="98">
        <v>36.1</v>
      </c>
      <c r="L154" s="25"/>
    </row>
    <row r="155" spans="1:12" s="27" customFormat="1" ht="33" customHeight="1">
      <c r="A155" s="30" t="s">
        <v>88</v>
      </c>
      <c r="B155" s="58" t="s">
        <v>121</v>
      </c>
      <c r="C155" s="81">
        <v>805077.7</v>
      </c>
      <c r="D155" s="82">
        <v>805049.9</v>
      </c>
      <c r="E155" s="83">
        <v>805031.9</v>
      </c>
      <c r="F155" s="81">
        <f t="shared" si="93"/>
        <v>0</v>
      </c>
      <c r="G155" s="82">
        <f t="shared" ref="G155:H157" si="98">J155-D155</f>
        <v>0</v>
      </c>
      <c r="H155" s="83">
        <f t="shared" si="98"/>
        <v>0</v>
      </c>
      <c r="I155" s="81">
        <v>805077.7</v>
      </c>
      <c r="J155" s="82">
        <v>805049.9</v>
      </c>
      <c r="K155" s="83">
        <v>805031.9</v>
      </c>
    </row>
    <row r="156" spans="1:12" s="27" customFormat="1" ht="42.75" customHeight="1">
      <c r="A156" s="30" t="s">
        <v>89</v>
      </c>
      <c r="B156" s="58" t="s">
        <v>122</v>
      </c>
      <c r="C156" s="81">
        <v>15628.4</v>
      </c>
      <c r="D156" s="82">
        <v>16313.2</v>
      </c>
      <c r="E156" s="83">
        <v>17180.2</v>
      </c>
      <c r="F156" s="81">
        <f t="shared" si="93"/>
        <v>0</v>
      </c>
      <c r="G156" s="82">
        <f t="shared" si="98"/>
        <v>0</v>
      </c>
      <c r="H156" s="83">
        <f t="shared" si="98"/>
        <v>0</v>
      </c>
      <c r="I156" s="81">
        <v>15628.4</v>
      </c>
      <c r="J156" s="82">
        <v>16313.2</v>
      </c>
      <c r="K156" s="83">
        <v>17180.2</v>
      </c>
    </row>
    <row r="157" spans="1:12" s="27" customFormat="1" ht="72" customHeight="1">
      <c r="A157" s="30" t="s">
        <v>90</v>
      </c>
      <c r="B157" s="58" t="s">
        <v>123</v>
      </c>
      <c r="C157" s="81">
        <v>6581.8</v>
      </c>
      <c r="D157" s="82">
        <v>6784</v>
      </c>
      <c r="E157" s="83">
        <v>7061.2</v>
      </c>
      <c r="F157" s="81">
        <f t="shared" si="93"/>
        <v>0</v>
      </c>
      <c r="G157" s="82">
        <f t="shared" si="98"/>
        <v>0</v>
      </c>
      <c r="H157" s="83">
        <f t="shared" si="98"/>
        <v>0</v>
      </c>
      <c r="I157" s="81">
        <v>6581.8</v>
      </c>
      <c r="J157" s="82">
        <v>6784</v>
      </c>
      <c r="K157" s="83">
        <v>7061.2</v>
      </c>
    </row>
    <row r="158" spans="1:12" s="27" customFormat="1" ht="55.5" customHeight="1">
      <c r="A158" s="30" t="s">
        <v>185</v>
      </c>
      <c r="B158" s="58" t="s">
        <v>124</v>
      </c>
      <c r="C158" s="81">
        <v>462.9</v>
      </c>
      <c r="D158" s="82">
        <v>462.9</v>
      </c>
      <c r="E158" s="83">
        <v>462.9</v>
      </c>
      <c r="F158" s="81">
        <f t="shared" si="93"/>
        <v>0</v>
      </c>
      <c r="G158" s="82">
        <f t="shared" ref="G158:H159" si="99">J158-D158</f>
        <v>0</v>
      </c>
      <c r="H158" s="83">
        <f t="shared" si="99"/>
        <v>0</v>
      </c>
      <c r="I158" s="81">
        <v>462.9</v>
      </c>
      <c r="J158" s="82">
        <v>462.9</v>
      </c>
      <c r="K158" s="83">
        <v>462.9</v>
      </c>
    </row>
    <row r="159" spans="1:12" s="27" customFormat="1" ht="43.5" customHeight="1">
      <c r="A159" s="30" t="s">
        <v>125</v>
      </c>
      <c r="B159" s="58" t="s">
        <v>126</v>
      </c>
      <c r="C159" s="81">
        <v>618122.6</v>
      </c>
      <c r="D159" s="82">
        <v>619575.1</v>
      </c>
      <c r="E159" s="83">
        <v>621162.1</v>
      </c>
      <c r="F159" s="81">
        <f t="shared" si="93"/>
        <v>0</v>
      </c>
      <c r="G159" s="82">
        <f t="shared" si="99"/>
        <v>0</v>
      </c>
      <c r="H159" s="83">
        <f t="shared" si="99"/>
        <v>0</v>
      </c>
      <c r="I159" s="81">
        <v>618122.6</v>
      </c>
      <c r="J159" s="82">
        <v>619575.1</v>
      </c>
      <c r="K159" s="83">
        <v>621162.1</v>
      </c>
    </row>
    <row r="160" spans="1:12" s="27" customFormat="1" ht="81" customHeight="1">
      <c r="A160" s="30" t="s">
        <v>91</v>
      </c>
      <c r="B160" s="58" t="s">
        <v>127</v>
      </c>
      <c r="C160" s="81">
        <v>386797.3</v>
      </c>
      <c r="D160" s="82">
        <v>398621.9</v>
      </c>
      <c r="E160" s="83">
        <v>414241.1</v>
      </c>
      <c r="F160" s="81">
        <f t="shared" si="93"/>
        <v>0</v>
      </c>
      <c r="G160" s="82">
        <f t="shared" ref="G160:H162" si="100">J160-D160</f>
        <v>0</v>
      </c>
      <c r="H160" s="83">
        <f t="shared" si="100"/>
        <v>0</v>
      </c>
      <c r="I160" s="81">
        <v>386797.3</v>
      </c>
      <c r="J160" s="82">
        <v>398621.9</v>
      </c>
      <c r="K160" s="83">
        <v>414241.1</v>
      </c>
    </row>
    <row r="161" spans="1:12" s="27" customFormat="1" ht="29.25" customHeight="1">
      <c r="A161" s="30" t="s">
        <v>187</v>
      </c>
      <c r="B161" s="117" t="s">
        <v>188</v>
      </c>
      <c r="C161" s="81">
        <v>54526.400000000001</v>
      </c>
      <c r="D161" s="82">
        <v>57934.3</v>
      </c>
      <c r="E161" s="83">
        <v>59738.5</v>
      </c>
      <c r="F161" s="81">
        <f t="shared" si="93"/>
        <v>0</v>
      </c>
      <c r="G161" s="82">
        <f t="shared" si="100"/>
        <v>0</v>
      </c>
      <c r="H161" s="83">
        <f t="shared" si="100"/>
        <v>0</v>
      </c>
      <c r="I161" s="81">
        <v>54526.400000000001</v>
      </c>
      <c r="J161" s="82">
        <v>57934.3</v>
      </c>
      <c r="K161" s="83">
        <v>59738.5</v>
      </c>
    </row>
    <row r="162" spans="1:12" s="27" customFormat="1" ht="70.5" customHeight="1">
      <c r="A162" s="30" t="s">
        <v>278</v>
      </c>
      <c r="B162" s="117" t="s">
        <v>236</v>
      </c>
      <c r="C162" s="81">
        <v>18586.599999999999</v>
      </c>
      <c r="D162" s="82">
        <v>19656.2</v>
      </c>
      <c r="E162" s="83">
        <v>10885</v>
      </c>
      <c r="F162" s="81">
        <f t="shared" si="93"/>
        <v>0</v>
      </c>
      <c r="G162" s="82">
        <f t="shared" si="100"/>
        <v>0</v>
      </c>
      <c r="H162" s="83">
        <f t="shared" si="100"/>
        <v>0</v>
      </c>
      <c r="I162" s="81">
        <v>18586.599999999999</v>
      </c>
      <c r="J162" s="82">
        <v>19656.2</v>
      </c>
      <c r="K162" s="83">
        <v>10885</v>
      </c>
    </row>
    <row r="163" spans="1:12" s="27" customFormat="1" ht="69" customHeight="1">
      <c r="A163" s="30" t="s">
        <v>190</v>
      </c>
      <c r="B163" s="117" t="s">
        <v>189</v>
      </c>
      <c r="C163" s="81">
        <v>35439.199999999997</v>
      </c>
      <c r="D163" s="82">
        <v>27680.1</v>
      </c>
      <c r="E163" s="83">
        <v>23686.7</v>
      </c>
      <c r="F163" s="81">
        <f t="shared" si="93"/>
        <v>0</v>
      </c>
      <c r="G163" s="82">
        <f t="shared" ref="G163:H164" si="101">J163-D163</f>
        <v>0</v>
      </c>
      <c r="H163" s="83">
        <f t="shared" si="101"/>
        <v>0</v>
      </c>
      <c r="I163" s="81">
        <v>35439.199999999997</v>
      </c>
      <c r="J163" s="82">
        <v>27680.1</v>
      </c>
      <c r="K163" s="83">
        <v>23686.7</v>
      </c>
    </row>
    <row r="164" spans="1:12" s="27" customFormat="1" ht="82.5" customHeight="1">
      <c r="A164" s="30" t="s">
        <v>234</v>
      </c>
      <c r="B164" s="117" t="s">
        <v>235</v>
      </c>
      <c r="C164" s="81">
        <v>362794.5</v>
      </c>
      <c r="D164" s="82">
        <v>362794.5</v>
      </c>
      <c r="E164" s="83">
        <v>362794.5</v>
      </c>
      <c r="F164" s="81">
        <f t="shared" si="93"/>
        <v>0</v>
      </c>
      <c r="G164" s="82">
        <f t="shared" si="101"/>
        <v>0</v>
      </c>
      <c r="H164" s="83">
        <f t="shared" si="101"/>
        <v>0</v>
      </c>
      <c r="I164" s="81">
        <v>362794.5</v>
      </c>
      <c r="J164" s="82">
        <v>362794.5</v>
      </c>
      <c r="K164" s="83">
        <v>362794.5</v>
      </c>
    </row>
    <row r="165" spans="1:12" s="27" customFormat="1" ht="30.75" customHeight="1">
      <c r="A165" s="30" t="s">
        <v>233</v>
      </c>
      <c r="B165" s="118" t="s">
        <v>232</v>
      </c>
      <c r="C165" s="81">
        <v>19478</v>
      </c>
      <c r="D165" s="82">
        <v>0</v>
      </c>
      <c r="E165" s="83">
        <v>0</v>
      </c>
      <c r="F165" s="81">
        <f t="shared" si="93"/>
        <v>0</v>
      </c>
      <c r="G165" s="82">
        <f t="shared" ref="G165:H167" si="102">J165-D165</f>
        <v>0</v>
      </c>
      <c r="H165" s="83">
        <f t="shared" si="102"/>
        <v>0</v>
      </c>
      <c r="I165" s="81">
        <v>19478</v>
      </c>
      <c r="J165" s="82">
        <v>0</v>
      </c>
      <c r="K165" s="83">
        <v>0</v>
      </c>
    </row>
    <row r="166" spans="1:12" s="27" customFormat="1" ht="40.5" customHeight="1">
      <c r="A166" s="30" t="s">
        <v>186</v>
      </c>
      <c r="B166" s="58" t="s">
        <v>128</v>
      </c>
      <c r="C166" s="81">
        <v>1027642.8</v>
      </c>
      <c r="D166" s="82">
        <v>1027642.8</v>
      </c>
      <c r="E166" s="83">
        <v>1027642.8</v>
      </c>
      <c r="F166" s="81">
        <f t="shared" si="93"/>
        <v>0</v>
      </c>
      <c r="G166" s="82">
        <f t="shared" si="102"/>
        <v>0</v>
      </c>
      <c r="H166" s="83">
        <f t="shared" si="102"/>
        <v>0</v>
      </c>
      <c r="I166" s="81">
        <v>1027642.8</v>
      </c>
      <c r="J166" s="82">
        <v>1027642.8</v>
      </c>
      <c r="K166" s="83">
        <v>1027642.8</v>
      </c>
    </row>
    <row r="167" spans="1:12" s="27" customFormat="1" ht="32.25" customHeight="1">
      <c r="A167" s="30" t="s">
        <v>92</v>
      </c>
      <c r="B167" s="58" t="s">
        <v>129</v>
      </c>
      <c r="C167" s="81">
        <v>174583.6</v>
      </c>
      <c r="D167" s="82">
        <v>125952.1</v>
      </c>
      <c r="E167" s="83">
        <v>129652.6</v>
      </c>
      <c r="F167" s="81">
        <f t="shared" si="93"/>
        <v>0</v>
      </c>
      <c r="G167" s="82">
        <f t="shared" si="102"/>
        <v>0</v>
      </c>
      <c r="H167" s="83">
        <f t="shared" si="102"/>
        <v>0</v>
      </c>
      <c r="I167" s="81">
        <v>174583.6</v>
      </c>
      <c r="J167" s="82">
        <v>125952.1</v>
      </c>
      <c r="K167" s="83">
        <v>129652.6</v>
      </c>
    </row>
    <row r="168" spans="1:12" ht="16.5" customHeight="1">
      <c r="A168" s="30"/>
      <c r="B168" s="58"/>
      <c r="C168" s="81"/>
      <c r="D168" s="82"/>
      <c r="E168" s="83"/>
      <c r="F168" s="81"/>
      <c r="G168" s="82"/>
      <c r="H168" s="83"/>
      <c r="I168" s="81"/>
      <c r="J168" s="82"/>
      <c r="K168" s="83"/>
    </row>
    <row r="169" spans="1:12" s="127" customFormat="1" ht="21" customHeight="1">
      <c r="A169" s="39" t="s">
        <v>54</v>
      </c>
      <c r="B169" s="56" t="s">
        <v>130</v>
      </c>
      <c r="C169" s="87">
        <f>SUM(C170:C183)</f>
        <v>1518840.7999999998</v>
      </c>
      <c r="D169" s="88">
        <f t="shared" ref="D169:K169" si="103">SUM(D170:D183)</f>
        <v>1113180</v>
      </c>
      <c r="E169" s="89">
        <f t="shared" si="103"/>
        <v>672325.89999999991</v>
      </c>
      <c r="F169" s="87">
        <f t="shared" si="103"/>
        <v>-41790.700000000004</v>
      </c>
      <c r="G169" s="88">
        <f t="shared" si="103"/>
        <v>-44080.5</v>
      </c>
      <c r="H169" s="89">
        <f t="shared" si="103"/>
        <v>-52972.1</v>
      </c>
      <c r="I169" s="87">
        <f t="shared" si="103"/>
        <v>1477050.1</v>
      </c>
      <c r="J169" s="88">
        <f t="shared" si="103"/>
        <v>1069099.5</v>
      </c>
      <c r="K169" s="89">
        <f t="shared" si="103"/>
        <v>619353.79999999993</v>
      </c>
    </row>
    <row r="170" spans="1:12" s="42" customFormat="1" ht="39" customHeight="1">
      <c r="A170" s="30" t="s">
        <v>93</v>
      </c>
      <c r="B170" s="58" t="s">
        <v>131</v>
      </c>
      <c r="C170" s="81">
        <v>125190.8</v>
      </c>
      <c r="D170" s="82">
        <v>126419.5</v>
      </c>
      <c r="E170" s="83">
        <v>126077.5</v>
      </c>
      <c r="F170" s="81">
        <f t="shared" ref="F170:F183" si="104">I170-C170</f>
        <v>0</v>
      </c>
      <c r="G170" s="82">
        <f t="shared" ref="G170:G171" si="105">J170-D170</f>
        <v>0</v>
      </c>
      <c r="H170" s="83"/>
      <c r="I170" s="81">
        <v>125190.8</v>
      </c>
      <c r="J170" s="82">
        <v>126419.5</v>
      </c>
      <c r="K170" s="83">
        <v>126077.5</v>
      </c>
    </row>
    <row r="171" spans="1:12" s="31" customFormat="1" ht="60" customHeight="1">
      <c r="A171" s="30" t="s">
        <v>254</v>
      </c>
      <c r="B171" s="58" t="s">
        <v>169</v>
      </c>
      <c r="C171" s="81">
        <v>550778.9</v>
      </c>
      <c r="D171" s="82">
        <v>223491.6</v>
      </c>
      <c r="E171" s="83">
        <v>267391.8</v>
      </c>
      <c r="F171" s="81">
        <f t="shared" si="104"/>
        <v>0</v>
      </c>
      <c r="G171" s="82">
        <f t="shared" si="105"/>
        <v>0</v>
      </c>
      <c r="H171" s="83">
        <f t="shared" ref="H171" si="106">K171-E171</f>
        <v>0</v>
      </c>
      <c r="I171" s="81">
        <v>550778.9</v>
      </c>
      <c r="J171" s="82">
        <v>223491.6</v>
      </c>
      <c r="K171" s="83">
        <v>267391.8</v>
      </c>
    </row>
    <row r="172" spans="1:12" s="42" customFormat="1" ht="45" customHeight="1">
      <c r="A172" s="30" t="s">
        <v>163</v>
      </c>
      <c r="B172" s="58" t="s">
        <v>164</v>
      </c>
      <c r="C172" s="81">
        <v>162883.9</v>
      </c>
      <c r="D172" s="82">
        <v>126812.2</v>
      </c>
      <c r="E172" s="83">
        <v>204210.2</v>
      </c>
      <c r="F172" s="81">
        <f t="shared" si="104"/>
        <v>0</v>
      </c>
      <c r="G172" s="82">
        <f t="shared" ref="G172:H175" si="107">J172-D172</f>
        <v>0</v>
      </c>
      <c r="H172" s="83">
        <f t="shared" si="107"/>
        <v>0</v>
      </c>
      <c r="I172" s="81">
        <v>162883.9</v>
      </c>
      <c r="J172" s="82">
        <v>126812.2</v>
      </c>
      <c r="K172" s="83">
        <v>204210.2</v>
      </c>
    </row>
    <row r="173" spans="1:12" s="31" customFormat="1" ht="57.75" customHeight="1">
      <c r="A173" s="30" t="s">
        <v>170</v>
      </c>
      <c r="B173" s="58" t="s">
        <v>171</v>
      </c>
      <c r="C173" s="81">
        <v>53030.2</v>
      </c>
      <c r="D173" s="82">
        <v>0</v>
      </c>
      <c r="E173" s="83">
        <v>0</v>
      </c>
      <c r="F173" s="81">
        <f t="shared" si="104"/>
        <v>0</v>
      </c>
      <c r="G173" s="82">
        <f t="shared" si="107"/>
        <v>0</v>
      </c>
      <c r="H173" s="83">
        <f t="shared" si="107"/>
        <v>0</v>
      </c>
      <c r="I173" s="81">
        <v>53030.2</v>
      </c>
      <c r="J173" s="82">
        <v>0</v>
      </c>
      <c r="K173" s="83">
        <v>0</v>
      </c>
    </row>
    <row r="174" spans="1:12" s="31" customFormat="1" ht="133.5" customHeight="1">
      <c r="A174" s="30" t="s">
        <v>165</v>
      </c>
      <c r="B174" s="58" t="s">
        <v>166</v>
      </c>
      <c r="C174" s="81">
        <v>3707.4</v>
      </c>
      <c r="D174" s="82">
        <v>3707.4</v>
      </c>
      <c r="E174" s="83">
        <v>3707.4</v>
      </c>
      <c r="F174" s="81">
        <f t="shared" si="104"/>
        <v>0</v>
      </c>
      <c r="G174" s="82">
        <f t="shared" si="107"/>
        <v>0</v>
      </c>
      <c r="H174" s="83">
        <f t="shared" si="107"/>
        <v>0</v>
      </c>
      <c r="I174" s="81">
        <v>3707.4</v>
      </c>
      <c r="J174" s="82">
        <v>3707.4</v>
      </c>
      <c r="K174" s="83">
        <v>3707.4</v>
      </c>
    </row>
    <row r="175" spans="1:12" s="100" customFormat="1" ht="57" customHeight="1">
      <c r="A175" s="30" t="s">
        <v>330</v>
      </c>
      <c r="B175" s="58" t="s">
        <v>174</v>
      </c>
      <c r="C175" s="81">
        <v>31496.7</v>
      </c>
      <c r="D175" s="82">
        <v>31496.7</v>
      </c>
      <c r="E175" s="83">
        <v>31496.7</v>
      </c>
      <c r="F175" s="96">
        <f t="shared" si="104"/>
        <v>-31496.7</v>
      </c>
      <c r="G175" s="97">
        <f t="shared" si="107"/>
        <v>-31496.7</v>
      </c>
      <c r="H175" s="98">
        <f t="shared" si="107"/>
        <v>-31496.7</v>
      </c>
      <c r="I175" s="96">
        <v>0</v>
      </c>
      <c r="J175" s="97">
        <v>0</v>
      </c>
      <c r="K175" s="98">
        <v>0</v>
      </c>
      <c r="L175" s="114" t="s">
        <v>328</v>
      </c>
    </row>
    <row r="176" spans="1:12" s="31" customFormat="1" ht="61.5" customHeight="1">
      <c r="A176" s="30" t="s">
        <v>286</v>
      </c>
      <c r="B176" s="116" t="s">
        <v>255</v>
      </c>
      <c r="C176" s="81">
        <v>0</v>
      </c>
      <c r="D176" s="82">
        <v>4500</v>
      </c>
      <c r="E176" s="83">
        <v>12192.6</v>
      </c>
      <c r="F176" s="81">
        <f t="shared" si="104"/>
        <v>0</v>
      </c>
      <c r="G176" s="82">
        <f t="shared" ref="G176:H176" si="108">J176-D176</f>
        <v>0</v>
      </c>
      <c r="H176" s="98">
        <f t="shared" si="108"/>
        <v>-3276</v>
      </c>
      <c r="I176" s="81">
        <v>0</v>
      </c>
      <c r="J176" s="82">
        <v>4500</v>
      </c>
      <c r="K176" s="98">
        <v>8916.6</v>
      </c>
    </row>
    <row r="177" spans="1:12" s="31" customFormat="1" ht="56.25" customHeight="1">
      <c r="A177" s="30" t="s">
        <v>172</v>
      </c>
      <c r="B177" s="58" t="s">
        <v>173</v>
      </c>
      <c r="C177" s="81">
        <v>568000</v>
      </c>
      <c r="D177" s="82">
        <v>568000</v>
      </c>
      <c r="E177" s="83">
        <v>0</v>
      </c>
      <c r="F177" s="81">
        <f t="shared" si="104"/>
        <v>0</v>
      </c>
      <c r="G177" s="82">
        <f t="shared" ref="G177:H178" si="109">J177-D177</f>
        <v>0</v>
      </c>
      <c r="H177" s="83">
        <f t="shared" si="109"/>
        <v>0</v>
      </c>
      <c r="I177" s="81">
        <v>568000</v>
      </c>
      <c r="J177" s="82">
        <v>568000</v>
      </c>
      <c r="K177" s="83">
        <v>0</v>
      </c>
    </row>
    <row r="178" spans="1:12" s="101" customFormat="1" ht="48.75" customHeight="1">
      <c r="A178" s="107" t="s">
        <v>315</v>
      </c>
      <c r="B178" s="106" t="s">
        <v>316</v>
      </c>
      <c r="C178" s="96">
        <v>0</v>
      </c>
      <c r="D178" s="97">
        <v>0</v>
      </c>
      <c r="E178" s="98">
        <v>0</v>
      </c>
      <c r="F178" s="96">
        <f t="shared" si="104"/>
        <v>3636.6</v>
      </c>
      <c r="G178" s="97">
        <f t="shared" si="109"/>
        <v>1346.8</v>
      </c>
      <c r="H178" s="98">
        <f t="shared" si="109"/>
        <v>228.2</v>
      </c>
      <c r="I178" s="96">
        <v>3636.6</v>
      </c>
      <c r="J178" s="97">
        <v>1346.8</v>
      </c>
      <c r="K178" s="98">
        <v>228.2</v>
      </c>
    </row>
    <row r="179" spans="1:12" s="31" customFormat="1" ht="34.5" customHeight="1">
      <c r="A179" s="115" t="s">
        <v>252</v>
      </c>
      <c r="B179" s="61" t="s">
        <v>253</v>
      </c>
      <c r="C179" s="81">
        <v>3500</v>
      </c>
      <c r="D179" s="82">
        <v>3500</v>
      </c>
      <c r="E179" s="83">
        <v>2500</v>
      </c>
      <c r="F179" s="81">
        <f t="shared" si="104"/>
        <v>0</v>
      </c>
      <c r="G179" s="82">
        <f t="shared" ref="G179:H181" si="110">J179-D179</f>
        <v>0</v>
      </c>
      <c r="H179" s="83">
        <f t="shared" si="110"/>
        <v>0</v>
      </c>
      <c r="I179" s="81">
        <v>3500</v>
      </c>
      <c r="J179" s="82">
        <v>3500</v>
      </c>
      <c r="K179" s="83">
        <v>2500</v>
      </c>
    </row>
    <row r="180" spans="1:12" s="31" customFormat="1" ht="41.25" customHeight="1">
      <c r="A180" s="29" t="s">
        <v>230</v>
      </c>
      <c r="B180" s="60" t="s">
        <v>231</v>
      </c>
      <c r="C180" s="81">
        <v>5000</v>
      </c>
      <c r="D180" s="82">
        <v>10000</v>
      </c>
      <c r="E180" s="83">
        <v>5000</v>
      </c>
      <c r="F180" s="81">
        <f t="shared" si="104"/>
        <v>0</v>
      </c>
      <c r="G180" s="82">
        <f t="shared" si="110"/>
        <v>0</v>
      </c>
      <c r="H180" s="83">
        <f t="shared" si="110"/>
        <v>0</v>
      </c>
      <c r="I180" s="81">
        <v>5000</v>
      </c>
      <c r="J180" s="82">
        <v>10000</v>
      </c>
      <c r="K180" s="83">
        <v>5000</v>
      </c>
    </row>
    <row r="181" spans="1:12" s="100" customFormat="1" ht="45" customHeight="1">
      <c r="A181" s="29" t="s">
        <v>329</v>
      </c>
      <c r="B181" s="60" t="s">
        <v>217</v>
      </c>
      <c r="C181" s="81">
        <v>14983</v>
      </c>
      <c r="D181" s="82">
        <v>14983</v>
      </c>
      <c r="E181" s="83">
        <v>19480</v>
      </c>
      <c r="F181" s="96">
        <f t="shared" si="104"/>
        <v>-14983</v>
      </c>
      <c r="G181" s="97">
        <f t="shared" si="110"/>
        <v>-14983</v>
      </c>
      <c r="H181" s="98">
        <f t="shared" si="110"/>
        <v>-19480</v>
      </c>
      <c r="I181" s="96">
        <v>0</v>
      </c>
      <c r="J181" s="97">
        <v>0</v>
      </c>
      <c r="K181" s="98">
        <v>0</v>
      </c>
      <c r="L181" s="114" t="s">
        <v>328</v>
      </c>
    </row>
    <row r="182" spans="1:12" s="31" customFormat="1" ht="66" customHeight="1">
      <c r="A182" s="30" t="s">
        <v>168</v>
      </c>
      <c r="B182" s="58" t="s">
        <v>167</v>
      </c>
      <c r="C182" s="81">
        <v>269.89999999999998</v>
      </c>
      <c r="D182" s="82">
        <v>269.60000000000002</v>
      </c>
      <c r="E182" s="83">
        <v>269.7</v>
      </c>
      <c r="F182" s="81">
        <f t="shared" si="104"/>
        <v>0</v>
      </c>
      <c r="G182" s="82">
        <f t="shared" ref="G182:H183" si="111">J182-D182</f>
        <v>0</v>
      </c>
      <c r="H182" s="83">
        <f t="shared" si="111"/>
        <v>0</v>
      </c>
      <c r="I182" s="81">
        <v>269.89999999999998</v>
      </c>
      <c r="J182" s="82">
        <v>269.60000000000002</v>
      </c>
      <c r="K182" s="83">
        <v>269.7</v>
      </c>
    </row>
    <row r="183" spans="1:12" s="101" customFormat="1" ht="61.5" customHeight="1">
      <c r="A183" s="107" t="s">
        <v>319</v>
      </c>
      <c r="B183" s="106" t="s">
        <v>318</v>
      </c>
      <c r="C183" s="96">
        <v>0</v>
      </c>
      <c r="D183" s="97">
        <v>0</v>
      </c>
      <c r="E183" s="98">
        <v>0</v>
      </c>
      <c r="F183" s="96">
        <f t="shared" si="104"/>
        <v>1052.4000000000001</v>
      </c>
      <c r="G183" s="97">
        <f t="shared" si="111"/>
        <v>1052.4000000000001</v>
      </c>
      <c r="H183" s="98">
        <f t="shared" si="111"/>
        <v>1052.4000000000001</v>
      </c>
      <c r="I183" s="96">
        <v>1052.4000000000001</v>
      </c>
      <c r="J183" s="97">
        <v>1052.4000000000001</v>
      </c>
      <c r="K183" s="98">
        <v>1052.4000000000001</v>
      </c>
    </row>
    <row r="184" spans="1:12" s="22" customFormat="1" ht="15.75" customHeight="1">
      <c r="A184" s="29"/>
      <c r="B184" s="60"/>
      <c r="C184" s="81"/>
      <c r="D184" s="82"/>
      <c r="E184" s="83"/>
      <c r="F184" s="81"/>
      <c r="G184" s="82"/>
      <c r="H184" s="83"/>
      <c r="I184" s="81"/>
      <c r="J184" s="82"/>
      <c r="K184" s="83"/>
    </row>
    <row r="185" spans="1:12" s="31" customFormat="1" ht="31.5" customHeight="1">
      <c r="A185" s="40" t="s">
        <v>266</v>
      </c>
      <c r="B185" s="63" t="s">
        <v>267</v>
      </c>
      <c r="C185" s="81">
        <f t="shared" ref="C185:K186" si="112">C186</f>
        <v>2068162.3</v>
      </c>
      <c r="D185" s="82">
        <f t="shared" si="112"/>
        <v>2068162.3</v>
      </c>
      <c r="E185" s="83">
        <f t="shared" si="112"/>
        <v>5517330.2000000002</v>
      </c>
      <c r="F185" s="81">
        <f t="shared" si="112"/>
        <v>0</v>
      </c>
      <c r="G185" s="82">
        <f t="shared" si="112"/>
        <v>0</v>
      </c>
      <c r="H185" s="83">
        <f t="shared" si="112"/>
        <v>0</v>
      </c>
      <c r="I185" s="81">
        <f t="shared" si="112"/>
        <v>2068162.3</v>
      </c>
      <c r="J185" s="82">
        <f t="shared" si="112"/>
        <v>2068162.3</v>
      </c>
      <c r="K185" s="83">
        <f t="shared" si="112"/>
        <v>5517330.2000000002</v>
      </c>
    </row>
    <row r="186" spans="1:12" s="31" customFormat="1" ht="31.5" customHeight="1">
      <c r="A186" s="7" t="s">
        <v>279</v>
      </c>
      <c r="B186" s="8" t="s">
        <v>280</v>
      </c>
      <c r="C186" s="81">
        <f t="shared" si="112"/>
        <v>2068162.3</v>
      </c>
      <c r="D186" s="82">
        <f t="shared" si="112"/>
        <v>2068162.3</v>
      </c>
      <c r="E186" s="83">
        <f t="shared" si="112"/>
        <v>5517330.2000000002</v>
      </c>
      <c r="F186" s="81">
        <f t="shared" si="112"/>
        <v>0</v>
      </c>
      <c r="G186" s="82">
        <f t="shared" si="112"/>
        <v>0</v>
      </c>
      <c r="H186" s="83">
        <f t="shared" si="112"/>
        <v>0</v>
      </c>
      <c r="I186" s="81">
        <f t="shared" si="112"/>
        <v>2068162.3</v>
      </c>
      <c r="J186" s="82">
        <f t="shared" si="112"/>
        <v>2068162.3</v>
      </c>
      <c r="K186" s="83">
        <f t="shared" si="112"/>
        <v>5517330.2000000002</v>
      </c>
    </row>
    <row r="187" spans="1:12" s="31" customFormat="1" ht="92.25" customHeight="1">
      <c r="A187" s="30" t="s">
        <v>268</v>
      </c>
      <c r="B187" s="58" t="s">
        <v>269</v>
      </c>
      <c r="C187" s="81">
        <v>2068162.3</v>
      </c>
      <c r="D187" s="82">
        <v>2068162.3</v>
      </c>
      <c r="E187" s="83">
        <v>5517330.2000000002</v>
      </c>
      <c r="F187" s="81"/>
      <c r="G187" s="82"/>
      <c r="H187" s="83"/>
      <c r="I187" s="81">
        <f>C187+F187</f>
        <v>2068162.3</v>
      </c>
      <c r="J187" s="82">
        <f>D187+G187</f>
        <v>2068162.3</v>
      </c>
      <c r="K187" s="83">
        <f>E187+H187</f>
        <v>5517330.2000000002</v>
      </c>
    </row>
    <row r="188" spans="1:12" s="22" customFormat="1" ht="15.75" customHeight="1">
      <c r="A188" s="30"/>
      <c r="B188" s="58"/>
      <c r="C188" s="81"/>
      <c r="D188" s="82"/>
      <c r="E188" s="83"/>
      <c r="F188" s="81"/>
      <c r="G188" s="82"/>
      <c r="H188" s="83"/>
      <c r="I188" s="81"/>
      <c r="J188" s="82"/>
      <c r="K188" s="83"/>
    </row>
    <row r="189" spans="1:12" s="27" customFormat="1" ht="18.75" customHeight="1">
      <c r="A189" s="46" t="s">
        <v>256</v>
      </c>
      <c r="B189" s="52" t="s">
        <v>257</v>
      </c>
      <c r="C189" s="81">
        <f t="shared" ref="C189:K190" si="113">C190</f>
        <v>510600</v>
      </c>
      <c r="D189" s="82">
        <f t="shared" si="113"/>
        <v>725700</v>
      </c>
      <c r="E189" s="83">
        <f t="shared" si="113"/>
        <v>0</v>
      </c>
      <c r="F189" s="81">
        <f t="shared" si="113"/>
        <v>0</v>
      </c>
      <c r="G189" s="82">
        <f t="shared" si="113"/>
        <v>0</v>
      </c>
      <c r="H189" s="83">
        <f t="shared" si="113"/>
        <v>0</v>
      </c>
      <c r="I189" s="81">
        <f t="shared" si="113"/>
        <v>510600</v>
      </c>
      <c r="J189" s="82">
        <f t="shared" si="113"/>
        <v>725700</v>
      </c>
      <c r="K189" s="83">
        <f t="shared" si="113"/>
        <v>0</v>
      </c>
      <c r="L189" s="134">
        <f t="shared" ref="L189" si="114">L191</f>
        <v>0</v>
      </c>
    </row>
    <row r="190" spans="1:12" s="27" customFormat="1" ht="29.25" customHeight="1">
      <c r="A190" s="7" t="s">
        <v>258</v>
      </c>
      <c r="B190" s="9" t="s">
        <v>281</v>
      </c>
      <c r="C190" s="81">
        <f t="shared" si="113"/>
        <v>510600</v>
      </c>
      <c r="D190" s="82">
        <f t="shared" si="113"/>
        <v>725700</v>
      </c>
      <c r="E190" s="83">
        <f t="shared" si="113"/>
        <v>0</v>
      </c>
      <c r="F190" s="81">
        <f t="shared" si="113"/>
        <v>0</v>
      </c>
      <c r="G190" s="82">
        <f t="shared" si="113"/>
        <v>0</v>
      </c>
      <c r="H190" s="83">
        <f t="shared" si="113"/>
        <v>0</v>
      </c>
      <c r="I190" s="81">
        <f t="shared" si="113"/>
        <v>510600</v>
      </c>
      <c r="J190" s="82">
        <f t="shared" si="113"/>
        <v>725700</v>
      </c>
      <c r="K190" s="83">
        <f t="shared" si="113"/>
        <v>0</v>
      </c>
      <c r="L190" s="26"/>
    </row>
    <row r="191" spans="1:12" ht="30.75" customHeight="1">
      <c r="A191" s="30" t="s">
        <v>258</v>
      </c>
      <c r="B191" s="58" t="s">
        <v>259</v>
      </c>
      <c r="C191" s="81">
        <v>510600</v>
      </c>
      <c r="D191" s="82">
        <v>725700</v>
      </c>
      <c r="E191" s="83">
        <v>0</v>
      </c>
      <c r="F191" s="81"/>
      <c r="G191" s="82"/>
      <c r="H191" s="83"/>
      <c r="I191" s="81">
        <f>C191+F191</f>
        <v>510600</v>
      </c>
      <c r="J191" s="82">
        <f>D191+G191</f>
        <v>725700</v>
      </c>
      <c r="K191" s="83">
        <f>E191+H191</f>
        <v>0</v>
      </c>
    </row>
    <row r="192" spans="1:12" ht="16.5" customHeight="1">
      <c r="A192" s="43"/>
      <c r="B192" s="64"/>
      <c r="C192" s="90"/>
      <c r="D192" s="91"/>
      <c r="E192" s="92"/>
      <c r="F192" s="90"/>
      <c r="G192" s="91"/>
      <c r="H192" s="92"/>
      <c r="I192" s="90"/>
      <c r="J192" s="91"/>
      <c r="K192" s="92"/>
    </row>
    <row r="193" spans="1:12" ht="31.5" customHeight="1">
      <c r="A193" s="44" t="s">
        <v>66</v>
      </c>
      <c r="B193" s="65"/>
      <c r="C193" s="93">
        <f>C14+C68</f>
        <v>92215749.799999997</v>
      </c>
      <c r="D193" s="94">
        <f t="shared" ref="D193:L193" si="115">D14+D68</f>
        <v>97349153.700000003</v>
      </c>
      <c r="E193" s="95">
        <f t="shared" si="115"/>
        <v>102632758.7</v>
      </c>
      <c r="F193" s="93">
        <f>F14+F68</f>
        <v>1039102.7999999996</v>
      </c>
      <c r="G193" s="94">
        <f t="shared" ref="G193:H193" si="116">G14+G68</f>
        <v>-6947797.7999999998</v>
      </c>
      <c r="H193" s="95">
        <f t="shared" si="116"/>
        <v>-6383356.1999999993</v>
      </c>
      <c r="I193" s="93">
        <f>I14+I68</f>
        <v>93254852.600000009</v>
      </c>
      <c r="J193" s="94">
        <f t="shared" ref="J193:K193" si="117">J14+J68</f>
        <v>90401355.900000006</v>
      </c>
      <c r="K193" s="95">
        <f t="shared" si="117"/>
        <v>96249402.5</v>
      </c>
      <c r="L193" s="135">
        <f t="shared" si="115"/>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55" firstPageNumber="44" fitToWidth="0" fitToHeight="0"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dimension ref="A1:J98"/>
  <sheetViews>
    <sheetView zoomScaleSheetLayoutView="100" workbookViewId="0">
      <pane xSplit="1" ySplit="11" topLeftCell="B87" activePane="bottomRight" state="frozen"/>
      <selection pane="topRight" activeCell="B1" sqref="B1"/>
      <selection pane="bottomLeft" activeCell="A14" sqref="A14"/>
      <selection pane="bottomRight" activeCell="A86" sqref="A86"/>
    </sheetView>
  </sheetViews>
  <sheetFormatPr defaultColWidth="9.109375" defaultRowHeight="13.2"/>
  <cols>
    <col min="1" max="1" width="47" style="183" customWidth="1"/>
    <col min="2" max="2" width="22.88671875" style="184" customWidth="1"/>
    <col min="3" max="5" width="15.88671875" style="183" customWidth="1"/>
    <col min="6" max="6" width="2.33203125" style="186" customWidth="1"/>
    <col min="7" max="7" width="9.109375" style="183"/>
    <col min="8" max="8" width="17.5546875" style="183" customWidth="1"/>
    <col min="9" max="9" width="16.33203125" style="183" customWidth="1"/>
    <col min="10" max="10" width="17.33203125" style="183" customWidth="1"/>
    <col min="11" max="16384" width="9.109375" style="183"/>
  </cols>
  <sheetData>
    <row r="1" spans="1:8" ht="21" customHeight="1">
      <c r="D1" s="377" t="s">
        <v>409</v>
      </c>
      <c r="E1" s="377"/>
    </row>
    <row r="2" spans="1:8" ht="41.25" customHeight="1">
      <c r="C2" s="385" t="s">
        <v>410</v>
      </c>
      <c r="D2" s="385"/>
      <c r="E2" s="385"/>
    </row>
    <row r="3" spans="1:8" ht="47.25" customHeight="1">
      <c r="A3" s="378" t="s">
        <v>411</v>
      </c>
      <c r="B3" s="378"/>
      <c r="C3" s="379"/>
      <c r="D3" s="379"/>
      <c r="E3" s="379"/>
    </row>
    <row r="4" spans="1:8" s="226" customFormat="1" ht="11.25" hidden="1" customHeight="1">
      <c r="A4" s="233" t="s">
        <v>354</v>
      </c>
      <c r="B4" s="234"/>
      <c r="C4" s="235">
        <v>419542818</v>
      </c>
      <c r="D4" s="235">
        <v>450639017</v>
      </c>
      <c r="E4" s="235">
        <v>483059134</v>
      </c>
      <c r="F4" s="227"/>
    </row>
    <row r="5" spans="1:8" s="226" customFormat="1" ht="11.25" hidden="1" customHeight="1">
      <c r="A5" s="233" t="s">
        <v>356</v>
      </c>
      <c r="B5" s="234"/>
      <c r="C5" s="235">
        <v>27653606</v>
      </c>
      <c r="D5" s="235">
        <v>27327700</v>
      </c>
      <c r="E5" s="235">
        <v>26740700</v>
      </c>
      <c r="F5" s="227"/>
    </row>
    <row r="6" spans="1:8">
      <c r="A6" s="380" t="s">
        <v>50</v>
      </c>
      <c r="B6" s="380" t="s">
        <v>51</v>
      </c>
      <c r="C6" s="382" t="s">
        <v>343</v>
      </c>
      <c r="D6" s="383"/>
      <c r="E6" s="384"/>
    </row>
    <row r="7" spans="1:8" ht="16.5" customHeight="1">
      <c r="A7" s="381"/>
      <c r="B7" s="381"/>
      <c r="C7" s="236" t="s">
        <v>341</v>
      </c>
      <c r="D7" s="237" t="s">
        <v>342</v>
      </c>
      <c r="E7" s="238" t="s">
        <v>360</v>
      </c>
    </row>
    <row r="8" spans="1:8" ht="11.25" customHeight="1">
      <c r="A8" s="187">
        <v>1</v>
      </c>
      <c r="B8" s="188">
        <v>2</v>
      </c>
      <c r="C8" s="239">
        <v>3</v>
      </c>
      <c r="D8" s="240">
        <v>4</v>
      </c>
      <c r="E8" s="241">
        <v>5</v>
      </c>
    </row>
    <row r="9" spans="1:8" s="186" customFormat="1" ht="19.5" customHeight="1">
      <c r="A9" s="189" t="s">
        <v>59</v>
      </c>
      <c r="B9" s="202" t="s">
        <v>22</v>
      </c>
      <c r="C9" s="242">
        <v>447196424</v>
      </c>
      <c r="D9" s="243">
        <v>477966717</v>
      </c>
      <c r="E9" s="244">
        <v>509799834</v>
      </c>
    </row>
    <row r="10" spans="1:8" s="186" customFormat="1" ht="11.25" customHeight="1">
      <c r="A10" s="189"/>
      <c r="B10" s="190"/>
      <c r="C10" s="245"/>
      <c r="D10" s="246"/>
      <c r="E10" s="247"/>
    </row>
    <row r="11" spans="1:8" s="186" customFormat="1">
      <c r="A11" s="191" t="s">
        <v>18</v>
      </c>
      <c r="B11" s="192" t="s">
        <v>23</v>
      </c>
      <c r="C11" s="205">
        <v>318134000</v>
      </c>
      <c r="D11" s="203">
        <v>345270830</v>
      </c>
      <c r="E11" s="204">
        <v>374722432</v>
      </c>
      <c r="H11" s="295"/>
    </row>
    <row r="12" spans="1:8" s="186" customFormat="1">
      <c r="A12" s="193" t="s">
        <v>1</v>
      </c>
      <c r="B12" s="192" t="s">
        <v>25</v>
      </c>
      <c r="C12" s="205">
        <v>318134000</v>
      </c>
      <c r="D12" s="203">
        <v>345270830</v>
      </c>
      <c r="E12" s="204">
        <v>374722432</v>
      </c>
    </row>
    <row r="13" spans="1:8" s="186" customFormat="1" ht="7.5" customHeight="1">
      <c r="A13" s="193"/>
      <c r="B13" s="192"/>
      <c r="C13" s="248"/>
      <c r="D13" s="249"/>
      <c r="E13" s="250"/>
    </row>
    <row r="14" spans="1:8" s="186" customFormat="1" ht="39.6">
      <c r="A14" s="194" t="s">
        <v>9</v>
      </c>
      <c r="B14" s="192" t="s">
        <v>26</v>
      </c>
      <c r="C14" s="205">
        <v>34823020</v>
      </c>
      <c r="D14" s="203">
        <v>37455011</v>
      </c>
      <c r="E14" s="204">
        <v>39247926</v>
      </c>
    </row>
    <row r="15" spans="1:8" s="186" customFormat="1" ht="29.25" customHeight="1">
      <c r="A15" s="193" t="s">
        <v>10</v>
      </c>
      <c r="B15" s="192" t="s">
        <v>27</v>
      </c>
      <c r="C15" s="205">
        <v>34823020</v>
      </c>
      <c r="D15" s="203">
        <v>37455011</v>
      </c>
      <c r="E15" s="204">
        <v>39247926</v>
      </c>
    </row>
    <row r="16" spans="1:8" s="186" customFormat="1" ht="10.5" customHeight="1">
      <c r="A16" s="193"/>
      <c r="B16" s="192"/>
      <c r="C16" s="248"/>
      <c r="D16" s="249"/>
      <c r="E16" s="250"/>
    </row>
    <row r="17" spans="1:5">
      <c r="A17" s="194" t="s">
        <v>2</v>
      </c>
      <c r="B17" s="192" t="s">
        <v>28</v>
      </c>
      <c r="C17" s="205">
        <v>21263000</v>
      </c>
      <c r="D17" s="206">
        <v>22307014</v>
      </c>
      <c r="E17" s="207">
        <v>23226062</v>
      </c>
    </row>
    <row r="18" spans="1:5" ht="26.4">
      <c r="A18" s="193" t="s">
        <v>58</v>
      </c>
      <c r="B18" s="192" t="s">
        <v>29</v>
      </c>
      <c r="C18" s="205">
        <v>16657000</v>
      </c>
      <c r="D18" s="206">
        <v>17474859</v>
      </c>
      <c r="E18" s="207">
        <v>18194823</v>
      </c>
    </row>
    <row r="19" spans="1:5">
      <c r="A19" s="193" t="s">
        <v>344</v>
      </c>
      <c r="B19" s="192" t="s">
        <v>345</v>
      </c>
      <c r="C19" s="205">
        <v>6000</v>
      </c>
      <c r="D19" s="206">
        <v>6295</v>
      </c>
      <c r="E19" s="207">
        <v>6554</v>
      </c>
    </row>
    <row r="20" spans="1:5" ht="15" customHeight="1">
      <c r="A20" s="193" t="s">
        <v>346</v>
      </c>
      <c r="B20" s="192" t="s">
        <v>347</v>
      </c>
      <c r="C20" s="205">
        <v>4600000</v>
      </c>
      <c r="D20" s="206">
        <v>4825860</v>
      </c>
      <c r="E20" s="207">
        <v>5024685</v>
      </c>
    </row>
    <row r="21" spans="1:5" ht="9" customHeight="1">
      <c r="A21" s="193"/>
      <c r="B21" s="192"/>
      <c r="C21" s="205"/>
      <c r="D21" s="249"/>
      <c r="E21" s="250"/>
    </row>
    <row r="22" spans="1:5">
      <c r="A22" s="194" t="s">
        <v>3</v>
      </c>
      <c r="B22" s="192" t="s">
        <v>30</v>
      </c>
      <c r="C22" s="205">
        <v>40255798</v>
      </c>
      <c r="D22" s="222">
        <v>40317162</v>
      </c>
      <c r="E22" s="223">
        <v>40378714</v>
      </c>
    </row>
    <row r="23" spans="1:5">
      <c r="A23" s="193" t="s">
        <v>355</v>
      </c>
      <c r="B23" s="192" t="s">
        <v>357</v>
      </c>
      <c r="C23" s="205">
        <v>7310000</v>
      </c>
      <c r="D23" s="222">
        <v>7310000</v>
      </c>
      <c r="E23" s="223">
        <v>7310000</v>
      </c>
    </row>
    <row r="24" spans="1:5">
      <c r="A24" s="193" t="s">
        <v>6</v>
      </c>
      <c r="B24" s="231" t="s">
        <v>32</v>
      </c>
      <c r="C24" s="205">
        <v>19794498</v>
      </c>
      <c r="D24" s="222">
        <v>19855862</v>
      </c>
      <c r="E24" s="223">
        <v>19917414</v>
      </c>
    </row>
    <row r="25" spans="1:5">
      <c r="A25" s="193" t="s">
        <v>359</v>
      </c>
      <c r="B25" s="192" t="s">
        <v>358</v>
      </c>
      <c r="C25" s="205">
        <v>13151300</v>
      </c>
      <c r="D25" s="222">
        <v>13151300</v>
      </c>
      <c r="E25" s="223">
        <v>13151300</v>
      </c>
    </row>
    <row r="26" spans="1:5" ht="9" customHeight="1">
      <c r="A26" s="193"/>
      <c r="B26" s="192"/>
      <c r="C26" s="221"/>
      <c r="D26" s="249"/>
      <c r="E26" s="250"/>
    </row>
    <row r="27" spans="1:5">
      <c r="A27" s="194" t="s">
        <v>56</v>
      </c>
      <c r="B27" s="192" t="s">
        <v>37</v>
      </c>
      <c r="C27" s="205">
        <v>5067000</v>
      </c>
      <c r="D27" s="206">
        <v>5289000</v>
      </c>
      <c r="E27" s="207">
        <v>5484000</v>
      </c>
    </row>
    <row r="28" spans="1:5" ht="26.4">
      <c r="A28" s="193" t="s">
        <v>348</v>
      </c>
      <c r="B28" s="192" t="s">
        <v>349</v>
      </c>
      <c r="C28" s="205">
        <v>3800000</v>
      </c>
      <c r="D28" s="206">
        <v>3966000</v>
      </c>
      <c r="E28" s="207">
        <v>4112000</v>
      </c>
    </row>
    <row r="29" spans="1:5" ht="50.25" customHeight="1">
      <c r="A29" s="193" t="s">
        <v>361</v>
      </c>
      <c r="B29" s="192" t="s">
        <v>362</v>
      </c>
      <c r="C29" s="205">
        <v>130000</v>
      </c>
      <c r="D29" s="206">
        <v>136000</v>
      </c>
      <c r="E29" s="207">
        <v>141000</v>
      </c>
    </row>
    <row r="30" spans="1:5" ht="39.6">
      <c r="A30" s="193" t="s">
        <v>17</v>
      </c>
      <c r="B30" s="195" t="s">
        <v>38</v>
      </c>
      <c r="C30" s="208">
        <v>1137000</v>
      </c>
      <c r="D30" s="206">
        <v>1187000</v>
      </c>
      <c r="E30" s="207">
        <v>1231000</v>
      </c>
    </row>
    <row r="31" spans="1:5" ht="13.8">
      <c r="A31" s="193"/>
      <c r="B31" s="192"/>
      <c r="C31" s="221"/>
      <c r="D31" s="249"/>
      <c r="E31" s="250"/>
    </row>
    <row r="32" spans="1:5" ht="39.6">
      <c r="A32" s="191" t="s">
        <v>13</v>
      </c>
      <c r="B32" s="192" t="s">
        <v>39</v>
      </c>
      <c r="C32" s="205">
        <v>22617906</v>
      </c>
      <c r="D32" s="206">
        <v>22424900</v>
      </c>
      <c r="E32" s="207">
        <v>22424900</v>
      </c>
    </row>
    <row r="33" spans="1:6" ht="92.4">
      <c r="A33" s="193" t="s">
        <v>60</v>
      </c>
      <c r="B33" s="192" t="s">
        <v>41</v>
      </c>
      <c r="C33" s="205">
        <v>12740606</v>
      </c>
      <c r="D33" s="206">
        <v>12547600</v>
      </c>
      <c r="E33" s="207">
        <v>12547600</v>
      </c>
    </row>
    <row r="34" spans="1:6" ht="37.5" customHeight="1">
      <c r="A34" s="198" t="s">
        <v>80</v>
      </c>
      <c r="B34" s="192" t="s">
        <v>77</v>
      </c>
      <c r="C34" s="205">
        <v>9877300</v>
      </c>
      <c r="D34" s="232">
        <v>9877300</v>
      </c>
      <c r="E34" s="207">
        <v>9877300</v>
      </c>
    </row>
    <row r="35" spans="1:6">
      <c r="A35" s="198"/>
      <c r="B35" s="192"/>
      <c r="C35" s="205"/>
      <c r="D35" s="249"/>
      <c r="E35" s="250"/>
      <c r="F35" s="196"/>
    </row>
    <row r="36" spans="1:6" ht="26.4">
      <c r="A36" s="194" t="s">
        <v>19</v>
      </c>
      <c r="B36" s="192" t="s">
        <v>43</v>
      </c>
      <c r="C36" s="205">
        <v>388800</v>
      </c>
      <c r="D36" s="206">
        <v>388800</v>
      </c>
      <c r="E36" s="207">
        <v>388800</v>
      </c>
      <c r="F36" s="197"/>
    </row>
    <row r="37" spans="1:6" ht="12.75" customHeight="1">
      <c r="A37" s="193"/>
      <c r="B37" s="192"/>
      <c r="C37" s="205"/>
      <c r="D37" s="206"/>
      <c r="E37" s="207"/>
      <c r="F37" s="197"/>
    </row>
    <row r="38" spans="1:6" s="185" customFormat="1" ht="37.5" customHeight="1">
      <c r="A38" s="194" t="s">
        <v>141</v>
      </c>
      <c r="B38" s="192" t="s">
        <v>46</v>
      </c>
      <c r="C38" s="205">
        <v>350000</v>
      </c>
      <c r="D38" s="206">
        <v>350000</v>
      </c>
      <c r="E38" s="207">
        <v>350000</v>
      </c>
      <c r="F38" s="186"/>
    </row>
    <row r="39" spans="1:6" s="185" customFormat="1">
      <c r="A39" s="193" t="s">
        <v>67</v>
      </c>
      <c r="B39" s="192" t="s">
        <v>70</v>
      </c>
      <c r="C39" s="205">
        <v>350000</v>
      </c>
      <c r="D39" s="206">
        <v>350000</v>
      </c>
      <c r="E39" s="207">
        <v>350000</v>
      </c>
      <c r="F39" s="186"/>
    </row>
    <row r="40" spans="1:6" s="185" customFormat="1">
      <c r="A40" s="193"/>
      <c r="B40" s="192"/>
      <c r="C40" s="205"/>
      <c r="D40" s="206"/>
      <c r="E40" s="207"/>
      <c r="F40" s="186"/>
    </row>
    <row r="41" spans="1:6" s="185" customFormat="1" ht="26.4">
      <c r="A41" s="194" t="s">
        <v>20</v>
      </c>
      <c r="B41" s="192" t="s">
        <v>47</v>
      </c>
      <c r="C41" s="205">
        <v>2296900</v>
      </c>
      <c r="D41" s="206">
        <v>2164000</v>
      </c>
      <c r="E41" s="207">
        <v>1577000</v>
      </c>
      <c r="F41" s="186"/>
    </row>
    <row r="42" spans="1:6" s="185" customFormat="1" ht="79.2">
      <c r="A42" s="193" t="s">
        <v>339</v>
      </c>
      <c r="B42" s="192" t="s">
        <v>340</v>
      </c>
      <c r="C42" s="205">
        <v>996900</v>
      </c>
      <c r="D42" s="206">
        <v>864000</v>
      </c>
      <c r="E42" s="207">
        <v>277000</v>
      </c>
      <c r="F42" s="196"/>
    </row>
    <row r="43" spans="1:6" s="185" customFormat="1" ht="16.5" customHeight="1">
      <c r="A43" s="193" t="s">
        <v>79</v>
      </c>
      <c r="B43" s="192" t="s">
        <v>55</v>
      </c>
      <c r="C43" s="205">
        <v>1300000</v>
      </c>
      <c r="D43" s="206">
        <v>1300000</v>
      </c>
      <c r="E43" s="207">
        <v>1300000</v>
      </c>
      <c r="F43" s="196"/>
    </row>
    <row r="44" spans="1:6" s="185" customFormat="1" ht="5.25" customHeight="1">
      <c r="A44" s="193"/>
      <c r="B44" s="192"/>
      <c r="C44" s="205"/>
      <c r="D44" s="249"/>
      <c r="E44" s="250"/>
      <c r="F44" s="186"/>
    </row>
    <row r="45" spans="1:6" s="185" customFormat="1">
      <c r="A45" s="194" t="s">
        <v>15</v>
      </c>
      <c r="B45" s="192" t="s">
        <v>350</v>
      </c>
      <c r="C45" s="205">
        <v>2000000</v>
      </c>
      <c r="D45" s="206">
        <v>2000000</v>
      </c>
      <c r="E45" s="207">
        <v>2000000</v>
      </c>
      <c r="F45" s="186"/>
    </row>
    <row r="46" spans="1:6" s="185" customFormat="1" ht="5.25" customHeight="1">
      <c r="A46" s="193"/>
      <c r="B46" s="192"/>
      <c r="C46" s="205"/>
      <c r="D46" s="206"/>
      <c r="E46" s="207"/>
      <c r="F46" s="186"/>
    </row>
    <row r="47" spans="1:6" s="185" customFormat="1">
      <c r="A47" s="194" t="s">
        <v>351</v>
      </c>
      <c r="B47" s="192" t="s">
        <v>352</v>
      </c>
      <c r="C47" s="205">
        <v>0</v>
      </c>
      <c r="D47" s="206">
        <v>0</v>
      </c>
      <c r="E47" s="207">
        <v>0</v>
      </c>
      <c r="F47" s="186"/>
    </row>
    <row r="48" spans="1:6" s="185" customFormat="1" ht="6.75" customHeight="1">
      <c r="A48" s="193"/>
      <c r="B48" s="192"/>
      <c r="C48" s="205"/>
      <c r="D48" s="206"/>
      <c r="E48" s="207"/>
      <c r="F48" s="186"/>
    </row>
    <row r="49" spans="1:10" s="185" customFormat="1">
      <c r="A49" s="189" t="s">
        <v>270</v>
      </c>
      <c r="B49" s="209" t="s">
        <v>271</v>
      </c>
      <c r="C49" s="254">
        <v>1390205085.8699999</v>
      </c>
      <c r="D49" s="251">
        <v>1240137787.5599999</v>
      </c>
      <c r="E49" s="252">
        <v>1245095207.4000001</v>
      </c>
      <c r="F49" s="186"/>
      <c r="H49" s="256"/>
    </row>
    <row r="50" spans="1:10" s="185" customFormat="1">
      <c r="A50" s="193"/>
      <c r="B50" s="210"/>
      <c r="C50" s="224"/>
      <c r="D50" s="217"/>
      <c r="E50" s="218"/>
      <c r="F50" s="186"/>
    </row>
    <row r="51" spans="1:10" s="185" customFormat="1" ht="39.6">
      <c r="A51" s="191" t="s">
        <v>65</v>
      </c>
      <c r="B51" s="211" t="s">
        <v>57</v>
      </c>
      <c r="C51" s="224">
        <v>1381125244.26</v>
      </c>
      <c r="D51" s="217">
        <v>1240137787.5599999</v>
      </c>
      <c r="E51" s="218">
        <v>1245095207.4000001</v>
      </c>
      <c r="F51" s="186"/>
      <c r="H51" s="256"/>
      <c r="I51" s="256"/>
      <c r="J51" s="256"/>
    </row>
    <row r="52" spans="1:10" s="186" customFormat="1" ht="26.4">
      <c r="A52" s="193" t="s">
        <v>75</v>
      </c>
      <c r="B52" s="212" t="s">
        <v>134</v>
      </c>
      <c r="C52" s="205">
        <v>41122395.399999999</v>
      </c>
      <c r="D52" s="203">
        <v>18316568</v>
      </c>
      <c r="E52" s="204">
        <v>0</v>
      </c>
    </row>
    <row r="53" spans="1:10" s="186" customFormat="1" ht="66">
      <c r="A53" s="200" t="s">
        <v>365</v>
      </c>
      <c r="B53" s="211" t="s">
        <v>366</v>
      </c>
      <c r="C53" s="205">
        <v>41122395.399999999</v>
      </c>
      <c r="D53" s="203">
        <v>18316568</v>
      </c>
      <c r="E53" s="204">
        <v>0</v>
      </c>
    </row>
    <row r="54" spans="1:10" s="186" customFormat="1" ht="9" customHeight="1">
      <c r="A54" s="199"/>
      <c r="B54" s="213"/>
      <c r="C54" s="205"/>
      <c r="D54" s="203"/>
      <c r="E54" s="204"/>
    </row>
    <row r="55" spans="1:10" s="186" customFormat="1" ht="26.4">
      <c r="A55" s="193" t="s">
        <v>71</v>
      </c>
      <c r="B55" s="211" t="s">
        <v>135</v>
      </c>
      <c r="C55" s="205">
        <v>380400647.46000004</v>
      </c>
      <c r="D55" s="203">
        <v>358855491.71000004</v>
      </c>
      <c r="E55" s="204">
        <v>357148443.24000001</v>
      </c>
    </row>
    <row r="56" spans="1:10" s="186" customFormat="1" ht="66">
      <c r="A56" s="200" t="s">
        <v>364</v>
      </c>
      <c r="B56" s="211" t="s">
        <v>367</v>
      </c>
      <c r="C56" s="205">
        <v>47022948</v>
      </c>
      <c r="D56" s="203">
        <v>15674316</v>
      </c>
      <c r="E56" s="204">
        <v>0</v>
      </c>
    </row>
    <row r="57" spans="1:10" s="186" customFormat="1" ht="52.8">
      <c r="A57" s="200" t="s">
        <v>363</v>
      </c>
      <c r="B57" s="211" t="s">
        <v>368</v>
      </c>
      <c r="C57" s="205">
        <v>911669.4</v>
      </c>
      <c r="D57" s="203">
        <v>303889.8</v>
      </c>
      <c r="E57" s="204">
        <v>0</v>
      </c>
    </row>
    <row r="58" spans="1:10" s="186" customFormat="1" ht="77.25" customHeight="1">
      <c r="A58" s="200" t="s">
        <v>369</v>
      </c>
      <c r="B58" s="214" t="s">
        <v>370</v>
      </c>
      <c r="C58" s="205">
        <v>17871298.719999999</v>
      </c>
      <c r="D58" s="203">
        <v>17303503.890000001</v>
      </c>
      <c r="E58" s="204">
        <v>16628801.560000001</v>
      </c>
    </row>
    <row r="59" spans="1:10" s="186" customFormat="1" ht="77.25" customHeight="1">
      <c r="A59" s="200" t="s">
        <v>371</v>
      </c>
      <c r="B59" s="211" t="s">
        <v>372</v>
      </c>
      <c r="C59" s="205">
        <v>109090.88</v>
      </c>
      <c r="D59" s="203">
        <v>109090.88</v>
      </c>
      <c r="E59" s="204">
        <v>109090.88</v>
      </c>
    </row>
    <row r="60" spans="1:10" s="186" customFormat="1" ht="66">
      <c r="A60" s="200" t="s">
        <v>373</v>
      </c>
      <c r="B60" s="214" t="s">
        <v>372</v>
      </c>
      <c r="C60" s="205">
        <v>1050000</v>
      </c>
      <c r="D60" s="203">
        <v>414715</v>
      </c>
      <c r="E60" s="204">
        <v>414715</v>
      </c>
    </row>
    <row r="61" spans="1:10" s="186" customFormat="1" ht="105.6">
      <c r="A61" s="200" t="s">
        <v>374</v>
      </c>
      <c r="B61" s="215" t="s">
        <v>372</v>
      </c>
      <c r="C61" s="205">
        <v>278700</v>
      </c>
      <c r="D61" s="203">
        <v>277290</v>
      </c>
      <c r="E61" s="204">
        <v>262170</v>
      </c>
    </row>
    <row r="62" spans="1:10" s="186" customFormat="1" ht="66">
      <c r="A62" s="200" t="s">
        <v>375</v>
      </c>
      <c r="B62" s="211" t="s">
        <v>372</v>
      </c>
      <c r="C62" s="205">
        <v>4472402.3899999997</v>
      </c>
      <c r="D62" s="203">
        <v>0</v>
      </c>
      <c r="E62" s="204">
        <v>0</v>
      </c>
    </row>
    <row r="63" spans="1:10" s="186" customFormat="1" ht="105.6">
      <c r="A63" s="200" t="s">
        <v>376</v>
      </c>
      <c r="B63" s="211" t="s">
        <v>372</v>
      </c>
      <c r="C63" s="205">
        <v>5502100</v>
      </c>
      <c r="D63" s="203">
        <v>0</v>
      </c>
      <c r="E63" s="204">
        <v>0</v>
      </c>
    </row>
    <row r="64" spans="1:10" s="186" customFormat="1" ht="105.6">
      <c r="A64" s="200" t="s">
        <v>377</v>
      </c>
      <c r="B64" s="211" t="s">
        <v>372</v>
      </c>
      <c r="C64" s="205">
        <v>893788</v>
      </c>
      <c r="D64" s="203">
        <v>893788</v>
      </c>
      <c r="E64" s="204">
        <v>893788</v>
      </c>
    </row>
    <row r="65" spans="1:10" s="186" customFormat="1" ht="79.5" customHeight="1">
      <c r="A65" s="200" t="s">
        <v>378</v>
      </c>
      <c r="B65" s="214" t="s">
        <v>379</v>
      </c>
      <c r="C65" s="205">
        <v>448772.27</v>
      </c>
      <c r="D65" s="203">
        <v>448772.27</v>
      </c>
      <c r="E65" s="204">
        <v>0</v>
      </c>
    </row>
    <row r="66" spans="1:10" s="186" customFormat="1" ht="39.6">
      <c r="A66" s="200" t="s">
        <v>380</v>
      </c>
      <c r="B66" s="214" t="s">
        <v>372</v>
      </c>
      <c r="C66" s="205">
        <v>301839877.80000001</v>
      </c>
      <c r="D66" s="206">
        <v>323430125.87</v>
      </c>
      <c r="E66" s="207">
        <v>338839877.80000001</v>
      </c>
    </row>
    <row r="67" spans="1:10">
      <c r="A67" s="199"/>
      <c r="B67" s="213"/>
      <c r="C67" s="205"/>
      <c r="D67" s="203"/>
      <c r="E67" s="204"/>
    </row>
    <row r="68" spans="1:10" ht="26.4">
      <c r="A68" s="193" t="s">
        <v>76</v>
      </c>
      <c r="B68" s="211" t="s">
        <v>112</v>
      </c>
      <c r="C68" s="205">
        <v>884905479.19000006</v>
      </c>
      <c r="D68" s="203">
        <v>861410487.24000001</v>
      </c>
      <c r="E68" s="204">
        <v>887232194.14999998</v>
      </c>
      <c r="H68" s="255"/>
      <c r="I68" s="255"/>
      <c r="J68" s="255"/>
    </row>
    <row r="69" spans="1:10" ht="178.5" customHeight="1">
      <c r="A69" s="200" t="s">
        <v>381</v>
      </c>
      <c r="B69" s="214" t="s">
        <v>382</v>
      </c>
      <c r="C69" s="205">
        <v>65219627.200000003</v>
      </c>
      <c r="D69" s="203">
        <v>0</v>
      </c>
      <c r="E69" s="204">
        <v>0</v>
      </c>
    </row>
    <row r="70" spans="1:10" ht="158.4">
      <c r="A70" s="200" t="s">
        <v>383</v>
      </c>
      <c r="B70" s="211" t="s">
        <v>382</v>
      </c>
      <c r="C70" s="205">
        <v>1331012.8</v>
      </c>
      <c r="D70" s="203">
        <v>0</v>
      </c>
      <c r="E70" s="204">
        <v>0</v>
      </c>
    </row>
    <row r="71" spans="1:10" ht="79.2">
      <c r="A71" s="200" t="s">
        <v>384</v>
      </c>
      <c r="B71" s="211" t="s">
        <v>382</v>
      </c>
      <c r="C71" s="205">
        <v>431436.97</v>
      </c>
      <c r="D71" s="203">
        <v>468998.64</v>
      </c>
      <c r="E71" s="204">
        <v>528820.61</v>
      </c>
    </row>
    <row r="72" spans="1:10" ht="96" customHeight="1">
      <c r="A72" s="200" t="s">
        <v>385</v>
      </c>
      <c r="B72" s="211" t="s">
        <v>382</v>
      </c>
      <c r="C72" s="205">
        <v>14000</v>
      </c>
      <c r="D72" s="203">
        <v>14000</v>
      </c>
      <c r="E72" s="204">
        <v>14000</v>
      </c>
    </row>
    <row r="73" spans="1:10" ht="59.25" customHeight="1">
      <c r="A73" s="200" t="s">
        <v>386</v>
      </c>
      <c r="B73" s="211" t="s">
        <v>382</v>
      </c>
      <c r="C73" s="205">
        <v>35000</v>
      </c>
      <c r="D73" s="203">
        <v>35000</v>
      </c>
      <c r="E73" s="204">
        <v>35000</v>
      </c>
    </row>
    <row r="74" spans="1:10" ht="116.25" customHeight="1">
      <c r="A74" s="200" t="s">
        <v>387</v>
      </c>
      <c r="B74" s="211" t="s">
        <v>382</v>
      </c>
      <c r="C74" s="205">
        <v>60713050.770000003</v>
      </c>
      <c r="D74" s="203">
        <v>63141573.200000003</v>
      </c>
      <c r="E74" s="204">
        <v>71637135.730000004</v>
      </c>
    </row>
    <row r="75" spans="1:10" ht="105.6">
      <c r="A75" s="200" t="s">
        <v>388</v>
      </c>
      <c r="B75" s="211" t="s">
        <v>382</v>
      </c>
      <c r="C75" s="205">
        <v>4971604.92</v>
      </c>
      <c r="D75" s="203">
        <v>5170475.4000000004</v>
      </c>
      <c r="E75" s="204">
        <v>5377303.2400000002</v>
      </c>
    </row>
    <row r="76" spans="1:10" ht="92.4">
      <c r="A76" s="200" t="s">
        <v>389</v>
      </c>
      <c r="B76" s="211" t="s">
        <v>390</v>
      </c>
      <c r="C76" s="205">
        <v>8545600</v>
      </c>
      <c r="D76" s="203">
        <v>8653080</v>
      </c>
      <c r="E76" s="204">
        <v>9990560</v>
      </c>
    </row>
    <row r="77" spans="1:10" ht="138" customHeight="1">
      <c r="A77" s="200" t="s">
        <v>391</v>
      </c>
      <c r="B77" s="211" t="s">
        <v>392</v>
      </c>
      <c r="C77" s="205">
        <v>8514686.3300000001</v>
      </c>
      <c r="D77" s="203">
        <v>8962827.7200000007</v>
      </c>
      <c r="E77" s="204">
        <v>8962827.7200000007</v>
      </c>
    </row>
    <row r="78" spans="1:10" ht="79.2">
      <c r="A78" s="200" t="s">
        <v>393</v>
      </c>
      <c r="B78" s="211" t="s">
        <v>394</v>
      </c>
      <c r="C78" s="205">
        <v>2485383.7999999998</v>
      </c>
      <c r="D78" s="203">
        <v>2570332.25</v>
      </c>
      <c r="E78" s="204">
        <v>2664765.25</v>
      </c>
    </row>
    <row r="79" spans="1:10" ht="66.75" customHeight="1">
      <c r="A79" s="200" t="s">
        <v>395</v>
      </c>
      <c r="B79" s="211" t="s">
        <v>396</v>
      </c>
      <c r="C79" s="205">
        <v>4132.9799999999996</v>
      </c>
      <c r="D79" s="203">
        <v>3684.33</v>
      </c>
      <c r="E79" s="204">
        <v>3684.75</v>
      </c>
    </row>
    <row r="80" spans="1:10" ht="77.25" customHeight="1">
      <c r="A80" s="200" t="s">
        <v>397</v>
      </c>
      <c r="B80" s="211" t="s">
        <v>398</v>
      </c>
      <c r="C80" s="205">
        <v>30405510</v>
      </c>
      <c r="D80" s="203">
        <v>30783990</v>
      </c>
      <c r="E80" s="204">
        <v>30783990</v>
      </c>
    </row>
    <row r="81" spans="1:10" ht="39.6">
      <c r="A81" s="200" t="s">
        <v>399</v>
      </c>
      <c r="B81" s="211" t="s">
        <v>400</v>
      </c>
      <c r="C81" s="205">
        <v>8375735.4199999999</v>
      </c>
      <c r="D81" s="203">
        <v>8754308.7100000009</v>
      </c>
      <c r="E81" s="204">
        <v>9064989.8599999994</v>
      </c>
    </row>
    <row r="82" spans="1:10" ht="49.5" customHeight="1">
      <c r="A82" s="200" t="s">
        <v>401</v>
      </c>
      <c r="B82" s="211" t="s">
        <v>402</v>
      </c>
      <c r="C82" s="205">
        <v>690642900</v>
      </c>
      <c r="D82" s="203">
        <v>715126400</v>
      </c>
      <c r="E82" s="204">
        <v>730443300</v>
      </c>
    </row>
    <row r="83" spans="1:10" ht="87.75" customHeight="1">
      <c r="A83" s="200" t="s">
        <v>403</v>
      </c>
      <c r="B83" s="211" t="s">
        <v>402</v>
      </c>
      <c r="C83" s="205">
        <v>0</v>
      </c>
      <c r="D83" s="203">
        <v>17725816.989999998</v>
      </c>
      <c r="E83" s="204">
        <v>17725816.989999998</v>
      </c>
    </row>
    <row r="84" spans="1:10" ht="87.75" customHeight="1">
      <c r="A84" s="309" t="s">
        <v>404</v>
      </c>
      <c r="B84" s="310" t="s">
        <v>382</v>
      </c>
      <c r="C84" s="205">
        <v>3215798</v>
      </c>
      <c r="D84" s="203">
        <v>0</v>
      </c>
      <c r="E84" s="204">
        <v>0</v>
      </c>
    </row>
    <row r="85" spans="1:10">
      <c r="A85" s="193" t="s">
        <v>54</v>
      </c>
      <c r="B85" s="211" t="s">
        <v>130</v>
      </c>
      <c r="C85" s="205">
        <v>74696722.209999993</v>
      </c>
      <c r="D85" s="203">
        <v>1555240.61</v>
      </c>
      <c r="E85" s="204">
        <v>714570.01</v>
      </c>
    </row>
    <row r="86" spans="1:10" ht="132">
      <c r="A86" s="200" t="s">
        <v>405</v>
      </c>
      <c r="B86" s="211" t="s">
        <v>406</v>
      </c>
      <c r="C86" s="205">
        <v>21481.599999999999</v>
      </c>
      <c r="D86" s="203">
        <v>0</v>
      </c>
      <c r="E86" s="204">
        <v>0</v>
      </c>
    </row>
    <row r="87" spans="1:10" ht="66">
      <c r="A87" s="200" t="s">
        <v>407</v>
      </c>
      <c r="B87" s="211" t="s">
        <v>406</v>
      </c>
      <c r="C87" s="205">
        <v>1555240.61</v>
      </c>
      <c r="D87" s="203">
        <v>1555240.61</v>
      </c>
      <c r="E87" s="204">
        <v>714570.01</v>
      </c>
    </row>
    <row r="88" spans="1:10" ht="67.5" customHeight="1">
      <c r="A88" s="200" t="s">
        <v>408</v>
      </c>
      <c r="B88" s="211" t="s">
        <v>406</v>
      </c>
      <c r="C88" s="205">
        <v>73120000</v>
      </c>
      <c r="D88" s="203">
        <v>0</v>
      </c>
      <c r="E88" s="204">
        <v>0</v>
      </c>
    </row>
    <row r="89" spans="1:10" ht="7.5" customHeight="1">
      <c r="A89" s="200"/>
      <c r="B89" s="211"/>
      <c r="C89" s="205"/>
      <c r="D89" s="203"/>
      <c r="E89" s="204"/>
    </row>
    <row r="90" spans="1:10">
      <c r="A90" s="194" t="s">
        <v>256</v>
      </c>
      <c r="B90" s="212" t="s">
        <v>257</v>
      </c>
      <c r="C90" s="205">
        <v>9079841.6099999994</v>
      </c>
      <c r="D90" s="203">
        <v>0</v>
      </c>
      <c r="E90" s="204">
        <v>0</v>
      </c>
    </row>
    <row r="91" spans="1:10" ht="26.4">
      <c r="A91" s="301" t="s">
        <v>258</v>
      </c>
      <c r="B91" s="302" t="s">
        <v>353</v>
      </c>
      <c r="C91" s="205">
        <v>9079841.6099999994</v>
      </c>
      <c r="D91" s="206">
        <v>0</v>
      </c>
      <c r="E91" s="207">
        <v>0</v>
      </c>
    </row>
    <row r="92" spans="1:10" ht="6.75" customHeight="1">
      <c r="A92" s="201"/>
      <c r="B92" s="216"/>
      <c r="C92" s="225"/>
      <c r="D92" s="219"/>
      <c r="E92" s="220"/>
    </row>
    <row r="93" spans="1:10">
      <c r="A93" s="228" t="s">
        <v>66</v>
      </c>
      <c r="B93" s="229"/>
      <c r="C93" s="230">
        <v>1837401509.8699999</v>
      </c>
      <c r="D93" s="230">
        <v>1718104504.5599999</v>
      </c>
      <c r="E93" s="230">
        <v>1754895041.4000001</v>
      </c>
      <c r="H93" s="255"/>
      <c r="I93" s="255"/>
      <c r="J93" s="255"/>
    </row>
    <row r="95" spans="1:10">
      <c r="C95" s="253">
        <f>C93-C9-C49</f>
        <v>0</v>
      </c>
      <c r="D95" s="253">
        <f t="shared" ref="D95:E95" si="0">D93-D9-D49</f>
        <v>0</v>
      </c>
      <c r="E95" s="253">
        <f t="shared" si="0"/>
        <v>0</v>
      </c>
      <c r="I95" s="255"/>
      <c r="J95" s="255"/>
    </row>
    <row r="96" spans="1:10">
      <c r="C96" s="255"/>
      <c r="D96" s="255"/>
      <c r="E96" s="255"/>
    </row>
    <row r="98" spans="3:3">
      <c r="C98" s="255"/>
    </row>
  </sheetData>
  <mergeCells count="6">
    <mergeCell ref="D1:E1"/>
    <mergeCell ref="A3:E3"/>
    <mergeCell ref="A6:A7"/>
    <mergeCell ref="B6:B7"/>
    <mergeCell ref="C6:E6"/>
    <mergeCell ref="C2:E2"/>
  </mergeCells>
  <pageMargins left="0.6692913385826772" right="0.27559055118110237" top="0.19685039370078741" bottom="0.27559055118110237" header="0.15748031496062992" footer="0.15748031496062992"/>
  <pageSetup paperSize="9" scale="78" firstPageNumber="44" orientation="portrait" r:id="rId1"/>
  <headerFooter scaleWithDoc="0" alignWithMargins="0">
    <oddFooter>&amp;C&amp;P</oddFooter>
  </headerFooter>
</worksheet>
</file>

<file path=xl/worksheets/sheet4.xml><?xml version="1.0" encoding="utf-8"?>
<worksheet xmlns="http://schemas.openxmlformats.org/spreadsheetml/2006/main" xmlns:r="http://schemas.openxmlformats.org/officeDocument/2006/relationships">
  <dimension ref="A1:AA109"/>
  <sheetViews>
    <sheetView zoomScaleSheetLayoutView="100" workbookViewId="0">
      <pane xSplit="1" ySplit="9" topLeftCell="G96" activePane="bottomRight" state="frozen"/>
      <selection pane="topRight" activeCell="B1" sqref="B1"/>
      <selection pane="bottomLeft" activeCell="A14" sqref="A14"/>
      <selection pane="bottomRight" activeCell="K105" sqref="K105"/>
    </sheetView>
  </sheetViews>
  <sheetFormatPr defaultColWidth="9.109375" defaultRowHeight="13.2" outlineLevelRow="1"/>
  <cols>
    <col min="1" max="1" width="83" style="357" customWidth="1"/>
    <col min="2" max="2" width="16.88671875" style="323" customWidth="1"/>
    <col min="3" max="3" width="13.44140625" style="183" customWidth="1"/>
    <col min="4" max="4" width="12.5546875" style="183" customWidth="1"/>
    <col min="5" max="5" width="13.44140625" style="183" customWidth="1"/>
    <col min="6" max="6" width="12.5546875" style="304" customWidth="1"/>
    <col min="7" max="7" width="13.44140625" style="304" customWidth="1"/>
    <col min="8" max="8" width="12.5546875" style="304" customWidth="1"/>
    <col min="9" max="9" width="13.44140625" style="304" customWidth="1"/>
    <col min="10" max="10" width="12.5546875" style="304" customWidth="1"/>
    <col min="11" max="11" width="13.44140625" style="304" customWidth="1"/>
    <col min="12" max="12" width="13.44140625" style="183" customWidth="1"/>
    <col min="13" max="13" width="12.44140625" style="183" customWidth="1"/>
    <col min="14" max="14" width="13.44140625" style="183" customWidth="1"/>
    <col min="15" max="15" width="12.44140625" style="304" customWidth="1"/>
    <col min="16" max="16" width="13.44140625" style="304" customWidth="1"/>
    <col min="17" max="17" width="13.44140625" style="183" customWidth="1"/>
    <col min="18" max="18" width="11.88671875" style="183" customWidth="1"/>
    <col min="19" max="19" width="13.44140625" style="183" customWidth="1"/>
    <col min="20" max="20" width="13.21875" style="304" customWidth="1"/>
    <col min="21" max="21" width="13.44140625" style="304" customWidth="1"/>
    <col min="22" max="22" width="14.88671875" style="183" customWidth="1"/>
    <col min="23" max="23" width="13.33203125" style="186" customWidth="1"/>
    <col min="24" max="24" width="14.5546875" style="183" customWidth="1"/>
    <col min="25" max="25" width="17.5546875" style="183" customWidth="1"/>
    <col min="26" max="26" width="16.33203125" style="183" customWidth="1"/>
    <col min="27" max="27" width="17.33203125" style="183" customWidth="1"/>
    <col min="28" max="16384" width="9.109375" style="183"/>
  </cols>
  <sheetData>
    <row r="1" spans="1:27" ht="15.6">
      <c r="A1" s="378" t="s">
        <v>439</v>
      </c>
      <c r="B1" s="378"/>
      <c r="C1" s="379"/>
      <c r="D1" s="379"/>
      <c r="E1" s="379"/>
      <c r="F1" s="379"/>
      <c r="G1" s="379"/>
      <c r="H1" s="379"/>
      <c r="I1" s="379"/>
      <c r="J1" s="379"/>
      <c r="K1" s="379"/>
      <c r="L1" s="379"/>
      <c r="M1" s="379"/>
      <c r="N1" s="379"/>
      <c r="O1" s="379"/>
      <c r="P1" s="379"/>
      <c r="Q1" s="379"/>
      <c r="R1" s="257"/>
      <c r="S1" s="257"/>
      <c r="T1" s="345"/>
      <c r="U1" s="345"/>
      <c r="V1" s="257"/>
    </row>
    <row r="2" spans="1:27" s="226" customFormat="1" ht="10.199999999999999" hidden="1">
      <c r="A2" s="349" t="s">
        <v>354</v>
      </c>
      <c r="B2" s="234"/>
      <c r="C2" s="235">
        <v>419542818</v>
      </c>
      <c r="D2" s="235"/>
      <c r="E2" s="235">
        <v>419542818</v>
      </c>
      <c r="F2" s="324"/>
      <c r="G2" s="324">
        <v>419542818</v>
      </c>
      <c r="H2" s="324"/>
      <c r="I2" s="324">
        <v>419542818</v>
      </c>
      <c r="J2" s="324"/>
      <c r="K2" s="324">
        <v>419542818</v>
      </c>
      <c r="L2" s="235">
        <v>450639017</v>
      </c>
      <c r="M2" s="235"/>
      <c r="N2" s="235">
        <v>450639017</v>
      </c>
      <c r="O2" s="324"/>
      <c r="P2" s="324">
        <v>450639017</v>
      </c>
      <c r="Q2" s="235">
        <v>483059134</v>
      </c>
      <c r="R2" s="235"/>
      <c r="S2" s="235">
        <v>483059134</v>
      </c>
      <c r="T2" s="324"/>
      <c r="U2" s="324">
        <v>483059134</v>
      </c>
      <c r="V2" s="235"/>
      <c r="W2" s="227"/>
    </row>
    <row r="3" spans="1:27" s="226" customFormat="1" ht="10.199999999999999" hidden="1">
      <c r="A3" s="349" t="s">
        <v>356</v>
      </c>
      <c r="B3" s="234"/>
      <c r="C3" s="235">
        <v>27653606</v>
      </c>
      <c r="D3" s="235"/>
      <c r="E3" s="235">
        <v>27653606</v>
      </c>
      <c r="F3" s="324"/>
      <c r="G3" s="324">
        <v>27653606</v>
      </c>
      <c r="H3" s="324"/>
      <c r="I3" s="324">
        <v>27653606</v>
      </c>
      <c r="J3" s="324"/>
      <c r="K3" s="324">
        <v>27653606</v>
      </c>
      <c r="L3" s="235">
        <v>27327700</v>
      </c>
      <c r="M3" s="235"/>
      <c r="N3" s="235">
        <v>27327700</v>
      </c>
      <c r="O3" s="324"/>
      <c r="P3" s="324">
        <v>27327700</v>
      </c>
      <c r="Q3" s="235">
        <v>26740700</v>
      </c>
      <c r="R3" s="235"/>
      <c r="S3" s="235">
        <v>26740700</v>
      </c>
      <c r="T3" s="324"/>
      <c r="U3" s="324">
        <v>26740700</v>
      </c>
      <c r="V3" s="235"/>
      <c r="W3" s="227"/>
    </row>
    <row r="4" spans="1:27" s="226" customFormat="1" ht="10.199999999999999">
      <c r="A4" s="349"/>
      <c r="B4" s="234"/>
      <c r="C4" s="235"/>
      <c r="D4" s="235"/>
      <c r="E4" s="235"/>
      <c r="F4" s="324"/>
      <c r="G4" s="324"/>
      <c r="H4" s="324"/>
      <c r="I4" s="324"/>
      <c r="J4" s="324"/>
      <c r="K4" s="324"/>
      <c r="L4" s="235"/>
      <c r="M4" s="235"/>
      <c r="N4" s="235"/>
      <c r="O4" s="324"/>
      <c r="P4" s="324"/>
      <c r="Q4" s="235"/>
      <c r="R4" s="235"/>
      <c r="S4" s="235"/>
      <c r="T4" s="324"/>
      <c r="U4" s="324"/>
      <c r="V4" s="235"/>
      <c r="W4" s="227"/>
    </row>
    <row r="5" spans="1:27">
      <c r="A5" s="386" t="s">
        <v>50</v>
      </c>
      <c r="B5" s="388" t="s">
        <v>51</v>
      </c>
      <c r="C5" s="393" t="s">
        <v>343</v>
      </c>
      <c r="D5" s="393"/>
      <c r="E5" s="393"/>
      <c r="F5" s="393"/>
      <c r="G5" s="393"/>
      <c r="H5" s="393"/>
      <c r="I5" s="393"/>
      <c r="J5" s="393"/>
      <c r="K5" s="393"/>
      <c r="L5" s="393"/>
      <c r="M5" s="393"/>
      <c r="N5" s="393"/>
      <c r="O5" s="393"/>
      <c r="P5" s="393"/>
      <c r="Q5" s="393"/>
      <c r="R5" s="392"/>
      <c r="S5" s="392"/>
      <c r="T5" s="392"/>
      <c r="U5" s="392"/>
      <c r="V5" s="259"/>
    </row>
    <row r="6" spans="1:27" ht="21.6" customHeight="1">
      <c r="A6" s="387"/>
      <c r="B6" s="389"/>
      <c r="C6" s="398" t="s">
        <v>341</v>
      </c>
      <c r="D6" s="399"/>
      <c r="E6" s="399"/>
      <c r="F6" s="396"/>
      <c r="G6" s="396"/>
      <c r="H6" s="396"/>
      <c r="I6" s="396"/>
      <c r="J6" s="396"/>
      <c r="K6" s="397"/>
      <c r="L6" s="394" t="s">
        <v>342</v>
      </c>
      <c r="M6" s="395"/>
      <c r="N6" s="395"/>
      <c r="O6" s="396"/>
      <c r="P6" s="397"/>
      <c r="Q6" s="390" t="s">
        <v>360</v>
      </c>
      <c r="R6" s="391"/>
      <c r="S6" s="391"/>
      <c r="T6" s="392"/>
      <c r="U6" s="392"/>
      <c r="V6" s="259"/>
    </row>
    <row r="7" spans="1:27" ht="24">
      <c r="A7" s="350">
        <v>1</v>
      </c>
      <c r="B7" s="313">
        <v>2</v>
      </c>
      <c r="C7" s="239">
        <v>3</v>
      </c>
      <c r="D7" s="289" t="s">
        <v>412</v>
      </c>
      <c r="E7" s="239">
        <v>5</v>
      </c>
      <c r="F7" s="325" t="s">
        <v>469</v>
      </c>
      <c r="G7" s="326">
        <v>5</v>
      </c>
      <c r="H7" s="343" t="s">
        <v>487</v>
      </c>
      <c r="I7" s="326">
        <v>5</v>
      </c>
      <c r="J7" s="343" t="s">
        <v>495</v>
      </c>
      <c r="K7" s="326">
        <v>5</v>
      </c>
      <c r="L7" s="240">
        <v>6</v>
      </c>
      <c r="M7" s="289" t="s">
        <v>412</v>
      </c>
      <c r="N7" s="240">
        <v>8</v>
      </c>
      <c r="O7" s="325" t="s">
        <v>488</v>
      </c>
      <c r="P7" s="334">
        <v>8</v>
      </c>
      <c r="Q7" s="241">
        <v>9</v>
      </c>
      <c r="R7" s="289" t="s">
        <v>412</v>
      </c>
      <c r="S7" s="241">
        <v>11</v>
      </c>
      <c r="T7" s="325" t="s">
        <v>487</v>
      </c>
      <c r="U7" s="335">
        <v>11</v>
      </c>
      <c r="V7" s="260"/>
    </row>
    <row r="8" spans="1:27" s="186" customFormat="1">
      <c r="A8" s="351" t="s">
        <v>59</v>
      </c>
      <c r="B8" s="314" t="s">
        <v>22</v>
      </c>
      <c r="C8" s="269">
        <f>C9+C11+C13+C17+C21+C25+C28+C29+C31+C34</f>
        <v>447196424</v>
      </c>
      <c r="D8" s="269">
        <f t="shared" ref="D8:S8" si="0">D9+D11+D13+D17+D21+D25+D28+D29+D31+D34</f>
        <v>0</v>
      </c>
      <c r="E8" s="269">
        <f t="shared" si="0"/>
        <v>447196424</v>
      </c>
      <c r="F8" s="270">
        <f t="shared" ref="F8:G8" si="1">F9+F11+F13+F17+F21+F25+F28+F29+F31+F34</f>
        <v>0</v>
      </c>
      <c r="G8" s="270">
        <f t="shared" si="1"/>
        <v>447196424</v>
      </c>
      <c r="H8" s="270">
        <f t="shared" ref="H8:I8" si="2">H9+H11+H13+H17+H21+H25+H28+H29+H31+H34</f>
        <v>0</v>
      </c>
      <c r="I8" s="270">
        <f t="shared" si="2"/>
        <v>447196424</v>
      </c>
      <c r="J8" s="270">
        <f t="shared" ref="J8:K8" si="3">J9+J11+J13+J17+J21+J25+J28+J29+J31+J34</f>
        <v>0</v>
      </c>
      <c r="K8" s="270">
        <f t="shared" si="3"/>
        <v>447196424</v>
      </c>
      <c r="L8" s="269">
        <f t="shared" si="0"/>
        <v>477966717</v>
      </c>
      <c r="M8" s="269">
        <f t="shared" si="0"/>
        <v>0</v>
      </c>
      <c r="N8" s="269">
        <f t="shared" si="0"/>
        <v>477966717</v>
      </c>
      <c r="O8" s="270">
        <f t="shared" ref="O8:P8" si="4">O9+O11+O13+O17+O21+O25+O28+O29+O31+O34</f>
        <v>0</v>
      </c>
      <c r="P8" s="270">
        <f t="shared" si="4"/>
        <v>477966717</v>
      </c>
      <c r="Q8" s="269">
        <f t="shared" si="0"/>
        <v>509799834</v>
      </c>
      <c r="R8" s="269">
        <f t="shared" si="0"/>
        <v>0</v>
      </c>
      <c r="S8" s="269">
        <f t="shared" si="0"/>
        <v>509799834</v>
      </c>
      <c r="T8" s="270">
        <f t="shared" ref="T8:U8" si="5">T9+T11+T13+T17+T21+T25+T28+T29+T31+T34</f>
        <v>0</v>
      </c>
      <c r="U8" s="270">
        <f t="shared" si="5"/>
        <v>509799834</v>
      </c>
      <c r="V8" s="261"/>
    </row>
    <row r="9" spans="1:27" s="186" customFormat="1" hidden="1" outlineLevel="1">
      <c r="A9" s="352" t="s">
        <v>18</v>
      </c>
      <c r="B9" s="315" t="s">
        <v>23</v>
      </c>
      <c r="C9" s="273">
        <f>C10</f>
        <v>318134000</v>
      </c>
      <c r="D9" s="273">
        <f t="shared" ref="D9:U9" si="6">D10</f>
        <v>0</v>
      </c>
      <c r="E9" s="273">
        <f t="shared" si="6"/>
        <v>318134000</v>
      </c>
      <c r="F9" s="274">
        <f t="shared" si="6"/>
        <v>0</v>
      </c>
      <c r="G9" s="274">
        <f t="shared" si="6"/>
        <v>318134000</v>
      </c>
      <c r="H9" s="274">
        <f t="shared" si="6"/>
        <v>0</v>
      </c>
      <c r="I9" s="274">
        <f t="shared" si="6"/>
        <v>318134000</v>
      </c>
      <c r="J9" s="274">
        <f t="shared" si="6"/>
        <v>0</v>
      </c>
      <c r="K9" s="274">
        <f t="shared" si="6"/>
        <v>318134000</v>
      </c>
      <c r="L9" s="273">
        <f t="shared" si="6"/>
        <v>345270830</v>
      </c>
      <c r="M9" s="273">
        <f t="shared" si="6"/>
        <v>0</v>
      </c>
      <c r="N9" s="273">
        <f t="shared" si="6"/>
        <v>345270830</v>
      </c>
      <c r="O9" s="274">
        <f t="shared" si="6"/>
        <v>0</v>
      </c>
      <c r="P9" s="274">
        <f t="shared" si="6"/>
        <v>345270830</v>
      </c>
      <c r="Q9" s="273">
        <f t="shared" si="6"/>
        <v>374722432</v>
      </c>
      <c r="R9" s="273">
        <f t="shared" si="6"/>
        <v>0</v>
      </c>
      <c r="S9" s="273">
        <f t="shared" si="6"/>
        <v>374722432</v>
      </c>
      <c r="T9" s="274">
        <f t="shared" si="6"/>
        <v>0</v>
      </c>
      <c r="U9" s="274">
        <f t="shared" si="6"/>
        <v>374722432</v>
      </c>
      <c r="V9" s="262"/>
    </row>
    <row r="10" spans="1:27" s="186" customFormat="1" hidden="1" outlineLevel="1">
      <c r="A10" s="353" t="s">
        <v>1</v>
      </c>
      <c r="B10" s="315" t="s">
        <v>25</v>
      </c>
      <c r="C10" s="273">
        <v>318134000</v>
      </c>
      <c r="D10" s="273"/>
      <c r="E10" s="273">
        <v>318134000</v>
      </c>
      <c r="F10" s="274"/>
      <c r="G10" s="274">
        <v>318134000</v>
      </c>
      <c r="H10" s="274"/>
      <c r="I10" s="274">
        <v>318134000</v>
      </c>
      <c r="J10" s="274"/>
      <c r="K10" s="274">
        <v>318134000</v>
      </c>
      <c r="L10" s="274">
        <v>345270830</v>
      </c>
      <c r="M10" s="274"/>
      <c r="N10" s="274">
        <v>345270830</v>
      </c>
      <c r="O10" s="274"/>
      <c r="P10" s="274">
        <v>345270830</v>
      </c>
      <c r="Q10" s="274">
        <v>374722432</v>
      </c>
      <c r="R10" s="274"/>
      <c r="S10" s="274">
        <v>374722432</v>
      </c>
      <c r="T10" s="274"/>
      <c r="U10" s="274">
        <v>374722432</v>
      </c>
      <c r="V10" s="262"/>
    </row>
    <row r="11" spans="1:27" s="186" customFormat="1" ht="26.4" hidden="1" outlineLevel="1">
      <c r="A11" s="353" t="s">
        <v>9</v>
      </c>
      <c r="B11" s="315" t="s">
        <v>26</v>
      </c>
      <c r="C11" s="273">
        <f>C12</f>
        <v>34823020</v>
      </c>
      <c r="D11" s="273">
        <f t="shared" ref="D11:U11" si="7">D12</f>
        <v>0</v>
      </c>
      <c r="E11" s="273">
        <f t="shared" si="7"/>
        <v>34823020</v>
      </c>
      <c r="F11" s="274">
        <f t="shared" si="7"/>
        <v>0</v>
      </c>
      <c r="G11" s="274">
        <f t="shared" si="7"/>
        <v>34823020</v>
      </c>
      <c r="H11" s="274">
        <f t="shared" si="7"/>
        <v>0</v>
      </c>
      <c r="I11" s="274">
        <f t="shared" si="7"/>
        <v>34823020</v>
      </c>
      <c r="J11" s="274">
        <f t="shared" si="7"/>
        <v>0</v>
      </c>
      <c r="K11" s="274">
        <f t="shared" si="7"/>
        <v>34823020</v>
      </c>
      <c r="L11" s="273">
        <f t="shared" si="7"/>
        <v>37455011</v>
      </c>
      <c r="M11" s="273">
        <f t="shared" si="7"/>
        <v>0</v>
      </c>
      <c r="N11" s="273">
        <f t="shared" si="7"/>
        <v>37455011</v>
      </c>
      <c r="O11" s="274">
        <f t="shared" si="7"/>
        <v>0</v>
      </c>
      <c r="P11" s="274">
        <f t="shared" si="7"/>
        <v>37455011</v>
      </c>
      <c r="Q11" s="273">
        <f t="shared" si="7"/>
        <v>39247926</v>
      </c>
      <c r="R11" s="273">
        <f t="shared" si="7"/>
        <v>0</v>
      </c>
      <c r="S11" s="273">
        <f t="shared" si="7"/>
        <v>39247926</v>
      </c>
      <c r="T11" s="274">
        <f t="shared" si="7"/>
        <v>0</v>
      </c>
      <c r="U11" s="274">
        <f t="shared" si="7"/>
        <v>39247926</v>
      </c>
      <c r="V11" s="262"/>
    </row>
    <row r="12" spans="1:27" s="186" customFormat="1" hidden="1" outlineLevel="1">
      <c r="A12" s="353" t="s">
        <v>10</v>
      </c>
      <c r="B12" s="315" t="s">
        <v>27</v>
      </c>
      <c r="C12" s="273">
        <v>34823020</v>
      </c>
      <c r="D12" s="273"/>
      <c r="E12" s="273">
        <v>34823020</v>
      </c>
      <c r="F12" s="274"/>
      <c r="G12" s="274">
        <v>34823020</v>
      </c>
      <c r="H12" s="274"/>
      <c r="I12" s="274">
        <v>34823020</v>
      </c>
      <c r="J12" s="274"/>
      <c r="K12" s="274">
        <v>34823020</v>
      </c>
      <c r="L12" s="274">
        <v>37455011</v>
      </c>
      <c r="M12" s="274"/>
      <c r="N12" s="274">
        <v>37455011</v>
      </c>
      <c r="O12" s="274"/>
      <c r="P12" s="274">
        <v>37455011</v>
      </c>
      <c r="Q12" s="274">
        <v>39247926</v>
      </c>
      <c r="R12" s="274"/>
      <c r="S12" s="274">
        <v>39247926</v>
      </c>
      <c r="T12" s="274"/>
      <c r="U12" s="274">
        <v>39247926</v>
      </c>
      <c r="V12" s="262"/>
    </row>
    <row r="13" spans="1:27" s="186" customFormat="1" hidden="1" outlineLevel="1">
      <c r="A13" s="353" t="s">
        <v>2</v>
      </c>
      <c r="B13" s="315" t="s">
        <v>28</v>
      </c>
      <c r="C13" s="273">
        <f>SUM(C14:C16)</f>
        <v>21263000</v>
      </c>
      <c r="D13" s="273">
        <f t="shared" ref="D13:S13" si="8">SUM(D14:D16)</f>
        <v>0</v>
      </c>
      <c r="E13" s="273">
        <f t="shared" si="8"/>
        <v>21263000</v>
      </c>
      <c r="F13" s="274">
        <f t="shared" ref="F13:G13" si="9">SUM(F14:F16)</f>
        <v>0</v>
      </c>
      <c r="G13" s="274">
        <f t="shared" si="9"/>
        <v>21263000</v>
      </c>
      <c r="H13" s="274">
        <f t="shared" ref="H13:I13" si="10">SUM(H14:H16)</f>
        <v>0</v>
      </c>
      <c r="I13" s="274">
        <f t="shared" si="10"/>
        <v>21263000</v>
      </c>
      <c r="J13" s="274">
        <f t="shared" ref="J13:K13" si="11">SUM(J14:J16)</f>
        <v>0</v>
      </c>
      <c r="K13" s="274">
        <f t="shared" si="11"/>
        <v>21263000</v>
      </c>
      <c r="L13" s="273">
        <f t="shared" si="8"/>
        <v>22307014</v>
      </c>
      <c r="M13" s="273">
        <f t="shared" si="8"/>
        <v>0</v>
      </c>
      <c r="N13" s="273">
        <f t="shared" si="8"/>
        <v>22307014</v>
      </c>
      <c r="O13" s="274">
        <f t="shared" ref="O13:P13" si="12">SUM(O14:O16)</f>
        <v>0</v>
      </c>
      <c r="P13" s="274">
        <f t="shared" si="12"/>
        <v>22307014</v>
      </c>
      <c r="Q13" s="273">
        <f t="shared" si="8"/>
        <v>23226062</v>
      </c>
      <c r="R13" s="273">
        <f t="shared" si="8"/>
        <v>0</v>
      </c>
      <c r="S13" s="273">
        <f t="shared" si="8"/>
        <v>23226062</v>
      </c>
      <c r="T13" s="274">
        <f t="shared" ref="T13:U13" si="13">SUM(T14:T16)</f>
        <v>0</v>
      </c>
      <c r="U13" s="274">
        <f t="shared" si="13"/>
        <v>23226062</v>
      </c>
      <c r="V13" s="258"/>
      <c r="X13" s="183"/>
      <c r="Y13" s="183"/>
      <c r="Z13" s="183"/>
      <c r="AA13" s="183"/>
    </row>
    <row r="14" spans="1:27" s="186" customFormat="1" hidden="1" outlineLevel="1">
      <c r="A14" s="353" t="s">
        <v>58</v>
      </c>
      <c r="B14" s="315" t="s">
        <v>29</v>
      </c>
      <c r="C14" s="273">
        <v>16657000</v>
      </c>
      <c r="D14" s="273"/>
      <c r="E14" s="273">
        <v>16657000</v>
      </c>
      <c r="F14" s="274"/>
      <c r="G14" s="274">
        <v>16657000</v>
      </c>
      <c r="H14" s="274"/>
      <c r="I14" s="274">
        <v>16657000</v>
      </c>
      <c r="J14" s="274"/>
      <c r="K14" s="274">
        <v>16657000</v>
      </c>
      <c r="L14" s="273">
        <v>17474859</v>
      </c>
      <c r="M14" s="273"/>
      <c r="N14" s="273">
        <v>17474859</v>
      </c>
      <c r="O14" s="274"/>
      <c r="P14" s="274">
        <v>17474859</v>
      </c>
      <c r="Q14" s="273">
        <v>18194823</v>
      </c>
      <c r="R14" s="273"/>
      <c r="S14" s="273">
        <v>18194823</v>
      </c>
      <c r="T14" s="274"/>
      <c r="U14" s="274">
        <v>18194823</v>
      </c>
      <c r="V14" s="258"/>
      <c r="X14" s="183"/>
      <c r="Y14" s="183"/>
      <c r="Z14" s="183"/>
      <c r="AA14" s="183"/>
    </row>
    <row r="15" spans="1:27" s="186" customFormat="1" hidden="1" outlineLevel="1">
      <c r="A15" s="353" t="s">
        <v>344</v>
      </c>
      <c r="B15" s="315" t="s">
        <v>345</v>
      </c>
      <c r="C15" s="273">
        <v>6000</v>
      </c>
      <c r="D15" s="273"/>
      <c r="E15" s="273">
        <v>6000</v>
      </c>
      <c r="F15" s="274"/>
      <c r="G15" s="274">
        <v>6000</v>
      </c>
      <c r="H15" s="274"/>
      <c r="I15" s="274">
        <v>6000</v>
      </c>
      <c r="J15" s="274"/>
      <c r="K15" s="274">
        <v>6000</v>
      </c>
      <c r="L15" s="273">
        <v>6295</v>
      </c>
      <c r="M15" s="273"/>
      <c r="N15" s="273">
        <v>6295</v>
      </c>
      <c r="O15" s="274"/>
      <c r="P15" s="274">
        <v>6295</v>
      </c>
      <c r="Q15" s="273">
        <v>6554</v>
      </c>
      <c r="R15" s="273"/>
      <c r="S15" s="273">
        <v>6554</v>
      </c>
      <c r="T15" s="274"/>
      <c r="U15" s="274">
        <v>6554</v>
      </c>
      <c r="V15" s="258"/>
      <c r="X15" s="183"/>
      <c r="Y15" s="183"/>
      <c r="Z15" s="183"/>
      <c r="AA15" s="183"/>
    </row>
    <row r="16" spans="1:27" s="186" customFormat="1" hidden="1" outlineLevel="1">
      <c r="A16" s="353" t="s">
        <v>346</v>
      </c>
      <c r="B16" s="315" t="s">
        <v>347</v>
      </c>
      <c r="C16" s="273">
        <v>4600000</v>
      </c>
      <c r="D16" s="273"/>
      <c r="E16" s="273">
        <v>4600000</v>
      </c>
      <c r="F16" s="274"/>
      <c r="G16" s="274">
        <v>4600000</v>
      </c>
      <c r="H16" s="274"/>
      <c r="I16" s="274">
        <v>4600000</v>
      </c>
      <c r="J16" s="274"/>
      <c r="K16" s="274">
        <v>4600000</v>
      </c>
      <c r="L16" s="273">
        <v>4825860</v>
      </c>
      <c r="M16" s="273"/>
      <c r="N16" s="273">
        <v>4825860</v>
      </c>
      <c r="O16" s="274"/>
      <c r="P16" s="274">
        <v>4825860</v>
      </c>
      <c r="Q16" s="273">
        <v>5024685</v>
      </c>
      <c r="R16" s="273"/>
      <c r="S16" s="273">
        <v>5024685</v>
      </c>
      <c r="T16" s="274"/>
      <c r="U16" s="274">
        <v>5024685</v>
      </c>
      <c r="V16" s="258"/>
      <c r="X16" s="183"/>
      <c r="Y16" s="183"/>
      <c r="Z16" s="183"/>
      <c r="AA16" s="183"/>
    </row>
    <row r="17" spans="1:27" s="186" customFormat="1" hidden="1" outlineLevel="1">
      <c r="A17" s="353" t="s">
        <v>3</v>
      </c>
      <c r="B17" s="315" t="s">
        <v>30</v>
      </c>
      <c r="C17" s="273">
        <f>SUM(C18:C20)</f>
        <v>40255798</v>
      </c>
      <c r="D17" s="273">
        <f t="shared" ref="D17:S17" si="14">SUM(D18:D20)</f>
        <v>0</v>
      </c>
      <c r="E17" s="273">
        <f t="shared" si="14"/>
        <v>40255798</v>
      </c>
      <c r="F17" s="274">
        <f t="shared" ref="F17:G17" si="15">SUM(F18:F20)</f>
        <v>0</v>
      </c>
      <c r="G17" s="274">
        <f t="shared" si="15"/>
        <v>40255798</v>
      </c>
      <c r="H17" s="274">
        <f t="shared" ref="H17:I17" si="16">SUM(H18:H20)</f>
        <v>0</v>
      </c>
      <c r="I17" s="274">
        <f t="shared" si="16"/>
        <v>40255798</v>
      </c>
      <c r="J17" s="274">
        <f t="shared" ref="J17:K17" si="17">SUM(J18:J20)</f>
        <v>0</v>
      </c>
      <c r="K17" s="274">
        <f t="shared" si="17"/>
        <v>40255798</v>
      </c>
      <c r="L17" s="273">
        <f t="shared" si="14"/>
        <v>40317162</v>
      </c>
      <c r="M17" s="273">
        <f t="shared" si="14"/>
        <v>0</v>
      </c>
      <c r="N17" s="273">
        <f t="shared" si="14"/>
        <v>40317162</v>
      </c>
      <c r="O17" s="274">
        <f t="shared" ref="O17:P17" si="18">SUM(O18:O20)</f>
        <v>0</v>
      </c>
      <c r="P17" s="274">
        <f t="shared" si="18"/>
        <v>40317162</v>
      </c>
      <c r="Q17" s="273">
        <f t="shared" si="14"/>
        <v>40378714</v>
      </c>
      <c r="R17" s="273">
        <f t="shared" si="14"/>
        <v>0</v>
      </c>
      <c r="S17" s="273">
        <f t="shared" si="14"/>
        <v>40378714</v>
      </c>
      <c r="T17" s="274">
        <f t="shared" ref="T17:U17" si="19">SUM(T18:T20)</f>
        <v>0</v>
      </c>
      <c r="U17" s="274">
        <f t="shared" si="19"/>
        <v>40378714</v>
      </c>
      <c r="V17" s="263"/>
      <c r="X17" s="183"/>
      <c r="Y17" s="183"/>
      <c r="Z17" s="183"/>
      <c r="AA17" s="183"/>
    </row>
    <row r="18" spans="1:27" s="186" customFormat="1" hidden="1" outlineLevel="1">
      <c r="A18" s="353" t="s">
        <v>355</v>
      </c>
      <c r="B18" s="315" t="s">
        <v>357</v>
      </c>
      <c r="C18" s="273">
        <v>7310000</v>
      </c>
      <c r="D18" s="273"/>
      <c r="E18" s="273">
        <v>7310000</v>
      </c>
      <c r="F18" s="274"/>
      <c r="G18" s="274">
        <v>7310000</v>
      </c>
      <c r="H18" s="274"/>
      <c r="I18" s="274">
        <v>7310000</v>
      </c>
      <c r="J18" s="274"/>
      <c r="K18" s="274">
        <v>7310000</v>
      </c>
      <c r="L18" s="277">
        <v>7310000</v>
      </c>
      <c r="M18" s="277"/>
      <c r="N18" s="277">
        <v>7310000</v>
      </c>
      <c r="O18" s="277"/>
      <c r="P18" s="277">
        <v>7310000</v>
      </c>
      <c r="Q18" s="277">
        <v>7310000</v>
      </c>
      <c r="R18" s="277"/>
      <c r="S18" s="277">
        <v>7310000</v>
      </c>
      <c r="T18" s="277"/>
      <c r="U18" s="277">
        <v>7310000</v>
      </c>
      <c r="V18" s="263"/>
      <c r="X18" s="183"/>
      <c r="Y18" s="183"/>
      <c r="Z18" s="183"/>
      <c r="AA18" s="183"/>
    </row>
    <row r="19" spans="1:27" s="186" customFormat="1" hidden="1" outlineLevel="1">
      <c r="A19" s="353" t="s">
        <v>6</v>
      </c>
      <c r="B19" s="316" t="s">
        <v>32</v>
      </c>
      <c r="C19" s="273">
        <v>19794498</v>
      </c>
      <c r="D19" s="273"/>
      <c r="E19" s="273">
        <v>19794498</v>
      </c>
      <c r="F19" s="274"/>
      <c r="G19" s="274">
        <v>19794498</v>
      </c>
      <c r="H19" s="274"/>
      <c r="I19" s="274">
        <v>19794498</v>
      </c>
      <c r="J19" s="274"/>
      <c r="K19" s="274">
        <v>19794498</v>
      </c>
      <c r="L19" s="277">
        <v>19855862</v>
      </c>
      <c r="M19" s="277"/>
      <c r="N19" s="277">
        <v>19855862</v>
      </c>
      <c r="O19" s="277"/>
      <c r="P19" s="277">
        <v>19855862</v>
      </c>
      <c r="Q19" s="277">
        <v>19917414</v>
      </c>
      <c r="R19" s="277"/>
      <c r="S19" s="277">
        <v>19917414</v>
      </c>
      <c r="T19" s="277"/>
      <c r="U19" s="277">
        <v>19917414</v>
      </c>
      <c r="V19" s="263"/>
      <c r="X19" s="183"/>
      <c r="Y19" s="183"/>
      <c r="Z19" s="183"/>
      <c r="AA19" s="183"/>
    </row>
    <row r="20" spans="1:27" s="186" customFormat="1" hidden="1" outlineLevel="1">
      <c r="A20" s="353" t="s">
        <v>359</v>
      </c>
      <c r="B20" s="315" t="s">
        <v>358</v>
      </c>
      <c r="C20" s="273">
        <v>13151300</v>
      </c>
      <c r="D20" s="273"/>
      <c r="E20" s="273">
        <v>13151300</v>
      </c>
      <c r="F20" s="274"/>
      <c r="G20" s="274">
        <v>13151300</v>
      </c>
      <c r="H20" s="274"/>
      <c r="I20" s="274">
        <v>13151300</v>
      </c>
      <c r="J20" s="274"/>
      <c r="K20" s="274">
        <v>13151300</v>
      </c>
      <c r="L20" s="277">
        <v>13151300</v>
      </c>
      <c r="M20" s="277"/>
      <c r="N20" s="277">
        <v>13151300</v>
      </c>
      <c r="O20" s="277"/>
      <c r="P20" s="277">
        <v>13151300</v>
      </c>
      <c r="Q20" s="277">
        <v>13151300</v>
      </c>
      <c r="R20" s="277"/>
      <c r="S20" s="277">
        <v>13151300</v>
      </c>
      <c r="T20" s="277"/>
      <c r="U20" s="277">
        <v>13151300</v>
      </c>
      <c r="V20" s="263"/>
      <c r="X20" s="183"/>
      <c r="Y20" s="183"/>
      <c r="Z20" s="183"/>
      <c r="AA20" s="183"/>
    </row>
    <row r="21" spans="1:27" s="186" customFormat="1" hidden="1" outlineLevel="1">
      <c r="A21" s="353" t="s">
        <v>56</v>
      </c>
      <c r="B21" s="315" t="s">
        <v>37</v>
      </c>
      <c r="C21" s="273">
        <f>SUM(C22:C24)</f>
        <v>5067000</v>
      </c>
      <c r="D21" s="273">
        <f t="shared" ref="D21:S21" si="20">SUM(D22:D24)</f>
        <v>0</v>
      </c>
      <c r="E21" s="273">
        <f t="shared" si="20"/>
        <v>5067000</v>
      </c>
      <c r="F21" s="274">
        <f t="shared" ref="F21:G21" si="21">SUM(F22:F24)</f>
        <v>0</v>
      </c>
      <c r="G21" s="274">
        <f t="shared" si="21"/>
        <v>5067000</v>
      </c>
      <c r="H21" s="274">
        <f t="shared" ref="H21:I21" si="22">SUM(H22:H24)</f>
        <v>0</v>
      </c>
      <c r="I21" s="274">
        <f t="shared" si="22"/>
        <v>5067000</v>
      </c>
      <c r="J21" s="274">
        <f t="shared" ref="J21:K21" si="23">SUM(J22:J24)</f>
        <v>0</v>
      </c>
      <c r="K21" s="274">
        <f t="shared" si="23"/>
        <v>5067000</v>
      </c>
      <c r="L21" s="273">
        <f t="shared" si="20"/>
        <v>5289000</v>
      </c>
      <c r="M21" s="273">
        <f t="shared" si="20"/>
        <v>0</v>
      </c>
      <c r="N21" s="273">
        <f t="shared" si="20"/>
        <v>5289000</v>
      </c>
      <c r="O21" s="274">
        <f t="shared" ref="O21:P21" si="24">SUM(O22:O24)</f>
        <v>0</v>
      </c>
      <c r="P21" s="274">
        <f t="shared" si="24"/>
        <v>5289000</v>
      </c>
      <c r="Q21" s="273">
        <f t="shared" si="20"/>
        <v>5484000</v>
      </c>
      <c r="R21" s="273">
        <f t="shared" si="20"/>
        <v>0</v>
      </c>
      <c r="S21" s="273">
        <f t="shared" si="20"/>
        <v>5484000</v>
      </c>
      <c r="T21" s="274">
        <f t="shared" ref="T21:U21" si="25">SUM(T22:T24)</f>
        <v>0</v>
      </c>
      <c r="U21" s="274">
        <f t="shared" si="25"/>
        <v>5484000</v>
      </c>
      <c r="V21" s="258"/>
      <c r="X21" s="183"/>
      <c r="Y21" s="183"/>
      <c r="Z21" s="183"/>
      <c r="AA21" s="183"/>
    </row>
    <row r="22" spans="1:27" s="186" customFormat="1" ht="26.4" hidden="1" outlineLevel="1">
      <c r="A22" s="353" t="s">
        <v>348</v>
      </c>
      <c r="B22" s="315" t="s">
        <v>349</v>
      </c>
      <c r="C22" s="273">
        <v>3800000</v>
      </c>
      <c r="D22" s="273"/>
      <c r="E22" s="273">
        <v>3800000</v>
      </c>
      <c r="F22" s="274"/>
      <c r="G22" s="274">
        <v>3800000</v>
      </c>
      <c r="H22" s="274"/>
      <c r="I22" s="274">
        <v>3800000</v>
      </c>
      <c r="J22" s="274"/>
      <c r="K22" s="274">
        <v>3800000</v>
      </c>
      <c r="L22" s="273">
        <v>3966000</v>
      </c>
      <c r="M22" s="273"/>
      <c r="N22" s="273">
        <v>3966000</v>
      </c>
      <c r="O22" s="274"/>
      <c r="P22" s="274">
        <v>3966000</v>
      </c>
      <c r="Q22" s="273">
        <v>4112000</v>
      </c>
      <c r="R22" s="273"/>
      <c r="S22" s="273">
        <v>4112000</v>
      </c>
      <c r="T22" s="274"/>
      <c r="U22" s="274">
        <v>4112000</v>
      </c>
      <c r="V22" s="258"/>
      <c r="X22" s="183"/>
      <c r="Y22" s="183"/>
      <c r="Z22" s="183"/>
      <c r="AA22" s="183"/>
    </row>
    <row r="23" spans="1:27" s="186" customFormat="1" ht="26.4" hidden="1" outlineLevel="1">
      <c r="A23" s="353" t="s">
        <v>361</v>
      </c>
      <c r="B23" s="315" t="s">
        <v>362</v>
      </c>
      <c r="C23" s="273">
        <v>130000</v>
      </c>
      <c r="D23" s="273"/>
      <c r="E23" s="273">
        <v>130000</v>
      </c>
      <c r="F23" s="274"/>
      <c r="G23" s="274">
        <v>130000</v>
      </c>
      <c r="H23" s="274"/>
      <c r="I23" s="274">
        <v>130000</v>
      </c>
      <c r="J23" s="274"/>
      <c r="K23" s="274">
        <v>130000</v>
      </c>
      <c r="L23" s="273">
        <v>136000</v>
      </c>
      <c r="M23" s="273"/>
      <c r="N23" s="273">
        <v>136000</v>
      </c>
      <c r="O23" s="274"/>
      <c r="P23" s="274">
        <v>136000</v>
      </c>
      <c r="Q23" s="273">
        <v>141000</v>
      </c>
      <c r="R23" s="273"/>
      <c r="S23" s="273">
        <v>141000</v>
      </c>
      <c r="T23" s="274"/>
      <c r="U23" s="274">
        <v>141000</v>
      </c>
      <c r="V23" s="258"/>
      <c r="X23" s="183"/>
      <c r="Y23" s="183"/>
      <c r="Z23" s="183"/>
      <c r="AA23" s="183"/>
    </row>
    <row r="24" spans="1:27" s="186" customFormat="1" ht="26.4" hidden="1" outlineLevel="1">
      <c r="A24" s="353" t="s">
        <v>17</v>
      </c>
      <c r="B24" s="315" t="s">
        <v>38</v>
      </c>
      <c r="C24" s="273">
        <v>1137000</v>
      </c>
      <c r="D24" s="273"/>
      <c r="E24" s="273">
        <v>1137000</v>
      </c>
      <c r="F24" s="274"/>
      <c r="G24" s="274">
        <v>1137000</v>
      </c>
      <c r="H24" s="274"/>
      <c r="I24" s="274">
        <v>1137000</v>
      </c>
      <c r="J24" s="274"/>
      <c r="K24" s="274">
        <v>1137000</v>
      </c>
      <c r="L24" s="273">
        <v>1187000</v>
      </c>
      <c r="M24" s="273"/>
      <c r="N24" s="273">
        <v>1187000</v>
      </c>
      <c r="O24" s="274"/>
      <c r="P24" s="274">
        <v>1187000</v>
      </c>
      <c r="Q24" s="273">
        <v>1231000</v>
      </c>
      <c r="R24" s="273"/>
      <c r="S24" s="273">
        <v>1231000</v>
      </c>
      <c r="T24" s="274"/>
      <c r="U24" s="274">
        <v>1231000</v>
      </c>
      <c r="V24" s="258"/>
      <c r="X24" s="183"/>
      <c r="Y24" s="183"/>
      <c r="Z24" s="183"/>
      <c r="AA24" s="183"/>
    </row>
    <row r="25" spans="1:27" s="186" customFormat="1" ht="26.4" hidden="1" outlineLevel="1">
      <c r="A25" s="352" t="s">
        <v>13</v>
      </c>
      <c r="B25" s="315" t="s">
        <v>39</v>
      </c>
      <c r="C25" s="273">
        <f>SUM(C26:C27)</f>
        <v>22617906</v>
      </c>
      <c r="D25" s="273">
        <f t="shared" ref="D25:S25" si="26">SUM(D26:D27)</f>
        <v>0</v>
      </c>
      <c r="E25" s="273">
        <f t="shared" si="26"/>
        <v>22617906</v>
      </c>
      <c r="F25" s="274">
        <f t="shared" ref="F25:G25" si="27">SUM(F26:F27)</f>
        <v>0</v>
      </c>
      <c r="G25" s="274">
        <f t="shared" si="27"/>
        <v>22617906</v>
      </c>
      <c r="H25" s="274">
        <f t="shared" ref="H25:I25" si="28">SUM(H26:H27)</f>
        <v>0</v>
      </c>
      <c r="I25" s="274">
        <f t="shared" si="28"/>
        <v>22617906</v>
      </c>
      <c r="J25" s="274">
        <f t="shared" ref="J25:K25" si="29">SUM(J26:J27)</f>
        <v>0</v>
      </c>
      <c r="K25" s="274">
        <f t="shared" si="29"/>
        <v>22617906</v>
      </c>
      <c r="L25" s="273">
        <f t="shared" si="26"/>
        <v>22424900</v>
      </c>
      <c r="M25" s="273">
        <f t="shared" si="26"/>
        <v>0</v>
      </c>
      <c r="N25" s="273">
        <f t="shared" si="26"/>
        <v>22424900</v>
      </c>
      <c r="O25" s="274">
        <f t="shared" ref="O25:P25" si="30">SUM(O26:O27)</f>
        <v>0</v>
      </c>
      <c r="P25" s="274">
        <f t="shared" si="30"/>
        <v>22424900</v>
      </c>
      <c r="Q25" s="273">
        <f t="shared" si="26"/>
        <v>22424900</v>
      </c>
      <c r="R25" s="273">
        <f t="shared" si="26"/>
        <v>0</v>
      </c>
      <c r="S25" s="273">
        <f t="shared" si="26"/>
        <v>22424900</v>
      </c>
      <c r="T25" s="274">
        <f t="shared" ref="T25:U25" si="31">SUM(T26:T27)</f>
        <v>0</v>
      </c>
      <c r="U25" s="274">
        <f t="shared" si="31"/>
        <v>22424900</v>
      </c>
      <c r="V25" s="258"/>
      <c r="X25" s="183"/>
      <c r="Y25" s="183"/>
      <c r="Z25" s="183"/>
      <c r="AA25" s="183"/>
    </row>
    <row r="26" spans="1:27" ht="52.8" hidden="1" outlineLevel="1">
      <c r="A26" s="353" t="s">
        <v>60</v>
      </c>
      <c r="B26" s="315" t="s">
        <v>41</v>
      </c>
      <c r="C26" s="273">
        <v>12740606</v>
      </c>
      <c r="D26" s="273"/>
      <c r="E26" s="273">
        <v>12740606</v>
      </c>
      <c r="F26" s="274"/>
      <c r="G26" s="274">
        <v>12740606</v>
      </c>
      <c r="H26" s="274"/>
      <c r="I26" s="274">
        <v>12740606</v>
      </c>
      <c r="J26" s="274"/>
      <c r="K26" s="274">
        <v>12740606</v>
      </c>
      <c r="L26" s="273">
        <v>12547600</v>
      </c>
      <c r="M26" s="273"/>
      <c r="N26" s="273">
        <v>12547600</v>
      </c>
      <c r="O26" s="274"/>
      <c r="P26" s="274">
        <v>12547600</v>
      </c>
      <c r="Q26" s="273">
        <v>12547600</v>
      </c>
      <c r="R26" s="273"/>
      <c r="S26" s="273">
        <v>12547600</v>
      </c>
      <c r="T26" s="274"/>
      <c r="U26" s="274">
        <v>12547600</v>
      </c>
      <c r="V26" s="258"/>
    </row>
    <row r="27" spans="1:27" ht="39.6" hidden="1" outlineLevel="1">
      <c r="A27" s="354" t="s">
        <v>80</v>
      </c>
      <c r="B27" s="315" t="s">
        <v>77</v>
      </c>
      <c r="C27" s="273">
        <v>9877300</v>
      </c>
      <c r="D27" s="273"/>
      <c r="E27" s="273">
        <v>9877300</v>
      </c>
      <c r="F27" s="274"/>
      <c r="G27" s="274">
        <v>9877300</v>
      </c>
      <c r="H27" s="274"/>
      <c r="I27" s="274">
        <v>9877300</v>
      </c>
      <c r="J27" s="274"/>
      <c r="K27" s="274">
        <v>9877300</v>
      </c>
      <c r="L27" s="280">
        <v>9877300</v>
      </c>
      <c r="M27" s="280"/>
      <c r="N27" s="280">
        <v>9877300</v>
      </c>
      <c r="O27" s="274"/>
      <c r="P27" s="274">
        <v>9877300</v>
      </c>
      <c r="Q27" s="273">
        <v>9877300</v>
      </c>
      <c r="R27" s="280"/>
      <c r="S27" s="273">
        <v>9877300</v>
      </c>
      <c r="T27" s="274"/>
      <c r="U27" s="274">
        <v>9877300</v>
      </c>
      <c r="V27" s="258"/>
    </row>
    <row r="28" spans="1:27" hidden="1" outlineLevel="1">
      <c r="A28" s="353" t="s">
        <v>19</v>
      </c>
      <c r="B28" s="315" t="s">
        <v>43</v>
      </c>
      <c r="C28" s="273">
        <v>388800</v>
      </c>
      <c r="D28" s="273"/>
      <c r="E28" s="273">
        <v>388800</v>
      </c>
      <c r="F28" s="274"/>
      <c r="G28" s="274">
        <v>388800</v>
      </c>
      <c r="H28" s="274"/>
      <c r="I28" s="274">
        <v>388800</v>
      </c>
      <c r="J28" s="274"/>
      <c r="K28" s="274">
        <v>388800</v>
      </c>
      <c r="L28" s="273">
        <v>388800</v>
      </c>
      <c r="M28" s="273"/>
      <c r="N28" s="273">
        <v>388800</v>
      </c>
      <c r="O28" s="274"/>
      <c r="P28" s="274">
        <v>388800</v>
      </c>
      <c r="Q28" s="273">
        <v>388800</v>
      </c>
      <c r="R28" s="273"/>
      <c r="S28" s="273">
        <v>388800</v>
      </c>
      <c r="T28" s="274"/>
      <c r="U28" s="274">
        <v>388800</v>
      </c>
      <c r="V28" s="258"/>
      <c r="W28" s="197"/>
    </row>
    <row r="29" spans="1:27" s="185" customFormat="1" hidden="1" outlineLevel="1">
      <c r="A29" s="353" t="s">
        <v>141</v>
      </c>
      <c r="B29" s="315" t="s">
        <v>46</v>
      </c>
      <c r="C29" s="273">
        <f>C30</f>
        <v>350000</v>
      </c>
      <c r="D29" s="273">
        <f t="shared" ref="D29:U29" si="32">D30</f>
        <v>0</v>
      </c>
      <c r="E29" s="273">
        <f t="shared" si="32"/>
        <v>350000</v>
      </c>
      <c r="F29" s="274">
        <f t="shared" si="32"/>
        <v>0</v>
      </c>
      <c r="G29" s="274">
        <f t="shared" si="32"/>
        <v>350000</v>
      </c>
      <c r="H29" s="274">
        <f t="shared" si="32"/>
        <v>0</v>
      </c>
      <c r="I29" s="274">
        <f t="shared" si="32"/>
        <v>350000</v>
      </c>
      <c r="J29" s="274">
        <f t="shared" si="32"/>
        <v>0</v>
      </c>
      <c r="K29" s="274">
        <f t="shared" si="32"/>
        <v>350000</v>
      </c>
      <c r="L29" s="273">
        <f t="shared" si="32"/>
        <v>350000</v>
      </c>
      <c r="M29" s="273">
        <f t="shared" si="32"/>
        <v>0</v>
      </c>
      <c r="N29" s="273">
        <f t="shared" si="32"/>
        <v>350000</v>
      </c>
      <c r="O29" s="274">
        <f t="shared" si="32"/>
        <v>0</v>
      </c>
      <c r="P29" s="274">
        <f t="shared" si="32"/>
        <v>350000</v>
      </c>
      <c r="Q29" s="273">
        <f t="shared" si="32"/>
        <v>350000</v>
      </c>
      <c r="R29" s="273">
        <f t="shared" si="32"/>
        <v>0</v>
      </c>
      <c r="S29" s="273">
        <f t="shared" si="32"/>
        <v>350000</v>
      </c>
      <c r="T29" s="274">
        <f t="shared" si="32"/>
        <v>0</v>
      </c>
      <c r="U29" s="274">
        <f t="shared" si="32"/>
        <v>350000</v>
      </c>
      <c r="V29" s="258"/>
      <c r="W29" s="186"/>
    </row>
    <row r="30" spans="1:27" s="185" customFormat="1" hidden="1" outlineLevel="1">
      <c r="A30" s="353" t="s">
        <v>67</v>
      </c>
      <c r="B30" s="315" t="s">
        <v>70</v>
      </c>
      <c r="C30" s="273">
        <v>350000</v>
      </c>
      <c r="D30" s="273"/>
      <c r="E30" s="273">
        <v>350000</v>
      </c>
      <c r="F30" s="274"/>
      <c r="G30" s="274">
        <v>350000</v>
      </c>
      <c r="H30" s="274"/>
      <c r="I30" s="274">
        <v>350000</v>
      </c>
      <c r="J30" s="274"/>
      <c r="K30" s="274">
        <v>350000</v>
      </c>
      <c r="L30" s="273">
        <v>350000</v>
      </c>
      <c r="M30" s="273"/>
      <c r="N30" s="273">
        <v>350000</v>
      </c>
      <c r="O30" s="274"/>
      <c r="P30" s="274">
        <v>350000</v>
      </c>
      <c r="Q30" s="273">
        <v>350000</v>
      </c>
      <c r="R30" s="273"/>
      <c r="S30" s="273">
        <v>350000</v>
      </c>
      <c r="T30" s="274"/>
      <c r="U30" s="274">
        <v>350000</v>
      </c>
      <c r="V30" s="258"/>
      <c r="W30" s="186"/>
    </row>
    <row r="31" spans="1:27" s="185" customFormat="1" hidden="1" outlineLevel="1">
      <c r="A31" s="353" t="s">
        <v>20</v>
      </c>
      <c r="B31" s="315" t="s">
        <v>47</v>
      </c>
      <c r="C31" s="273">
        <f>SUM(C32:C33)</f>
        <v>2296900</v>
      </c>
      <c r="D31" s="273">
        <f t="shared" ref="D31:S31" si="33">SUM(D32:D33)</f>
        <v>0</v>
      </c>
      <c r="E31" s="273">
        <f t="shared" si="33"/>
        <v>2296900</v>
      </c>
      <c r="F31" s="274">
        <f t="shared" ref="F31:G31" si="34">SUM(F32:F33)</f>
        <v>0</v>
      </c>
      <c r="G31" s="274">
        <f t="shared" si="34"/>
        <v>2296900</v>
      </c>
      <c r="H31" s="274">
        <f t="shared" ref="H31:I31" si="35">SUM(H32:H33)</f>
        <v>0</v>
      </c>
      <c r="I31" s="274">
        <f t="shared" si="35"/>
        <v>2296900</v>
      </c>
      <c r="J31" s="274">
        <f t="shared" ref="J31:K31" si="36">SUM(J32:J33)</f>
        <v>0</v>
      </c>
      <c r="K31" s="274">
        <f t="shared" si="36"/>
        <v>2296900</v>
      </c>
      <c r="L31" s="273">
        <f t="shared" si="33"/>
        <v>2164000</v>
      </c>
      <c r="M31" s="273">
        <f t="shared" si="33"/>
        <v>0</v>
      </c>
      <c r="N31" s="273">
        <f t="shared" si="33"/>
        <v>2164000</v>
      </c>
      <c r="O31" s="274">
        <f t="shared" ref="O31:P31" si="37">SUM(O32:O33)</f>
        <v>0</v>
      </c>
      <c r="P31" s="274">
        <f t="shared" si="37"/>
        <v>2164000</v>
      </c>
      <c r="Q31" s="273">
        <f t="shared" si="33"/>
        <v>1577000</v>
      </c>
      <c r="R31" s="273">
        <f t="shared" si="33"/>
        <v>0</v>
      </c>
      <c r="S31" s="273">
        <f t="shared" si="33"/>
        <v>1577000</v>
      </c>
      <c r="T31" s="274">
        <f t="shared" ref="T31:U31" si="38">SUM(T32:T33)</f>
        <v>0</v>
      </c>
      <c r="U31" s="274">
        <f t="shared" si="38"/>
        <v>1577000</v>
      </c>
      <c r="V31" s="258"/>
      <c r="W31" s="186"/>
    </row>
    <row r="32" spans="1:27" s="185" customFormat="1" ht="39.6" hidden="1" outlineLevel="1">
      <c r="A32" s="353" t="s">
        <v>339</v>
      </c>
      <c r="B32" s="315" t="s">
        <v>340</v>
      </c>
      <c r="C32" s="273">
        <v>996900</v>
      </c>
      <c r="D32" s="273"/>
      <c r="E32" s="273">
        <v>996900</v>
      </c>
      <c r="F32" s="274"/>
      <c r="G32" s="274">
        <v>996900</v>
      </c>
      <c r="H32" s="274"/>
      <c r="I32" s="274">
        <v>996900</v>
      </c>
      <c r="J32" s="274"/>
      <c r="K32" s="274">
        <v>996900</v>
      </c>
      <c r="L32" s="273">
        <v>864000</v>
      </c>
      <c r="M32" s="273"/>
      <c r="N32" s="273">
        <v>864000</v>
      </c>
      <c r="O32" s="274"/>
      <c r="P32" s="274">
        <v>864000</v>
      </c>
      <c r="Q32" s="273">
        <v>277000</v>
      </c>
      <c r="R32" s="273"/>
      <c r="S32" s="273">
        <v>277000</v>
      </c>
      <c r="T32" s="274"/>
      <c r="U32" s="274">
        <v>277000</v>
      </c>
      <c r="V32" s="258"/>
      <c r="W32" s="196"/>
    </row>
    <row r="33" spans="1:27" s="185" customFormat="1" ht="26.4" hidden="1" outlineLevel="1">
      <c r="A33" s="353" t="s">
        <v>79</v>
      </c>
      <c r="B33" s="315" t="s">
        <v>55</v>
      </c>
      <c r="C33" s="273">
        <v>1300000</v>
      </c>
      <c r="D33" s="273"/>
      <c r="E33" s="273">
        <v>1300000</v>
      </c>
      <c r="F33" s="274"/>
      <c r="G33" s="274">
        <v>1300000</v>
      </c>
      <c r="H33" s="274"/>
      <c r="I33" s="274">
        <v>1300000</v>
      </c>
      <c r="J33" s="274"/>
      <c r="K33" s="274">
        <v>1300000</v>
      </c>
      <c r="L33" s="273">
        <v>1300000</v>
      </c>
      <c r="M33" s="273"/>
      <c r="N33" s="273">
        <v>1300000</v>
      </c>
      <c r="O33" s="274"/>
      <c r="P33" s="274">
        <v>1300000</v>
      </c>
      <c r="Q33" s="273">
        <v>1300000</v>
      </c>
      <c r="R33" s="273"/>
      <c r="S33" s="273">
        <v>1300000</v>
      </c>
      <c r="T33" s="274"/>
      <c r="U33" s="274">
        <v>1300000</v>
      </c>
      <c r="V33" s="258"/>
      <c r="W33" s="196"/>
    </row>
    <row r="34" spans="1:27" s="185" customFormat="1" hidden="1" outlineLevel="1">
      <c r="A34" s="353" t="s">
        <v>15</v>
      </c>
      <c r="B34" s="315" t="s">
        <v>350</v>
      </c>
      <c r="C34" s="273">
        <v>2000000</v>
      </c>
      <c r="D34" s="273"/>
      <c r="E34" s="273">
        <v>2000000</v>
      </c>
      <c r="F34" s="274"/>
      <c r="G34" s="274">
        <v>2000000</v>
      </c>
      <c r="H34" s="274"/>
      <c r="I34" s="274">
        <v>2000000</v>
      </c>
      <c r="J34" s="274"/>
      <c r="K34" s="274">
        <v>2000000</v>
      </c>
      <c r="L34" s="273">
        <v>2000000</v>
      </c>
      <c r="M34" s="273"/>
      <c r="N34" s="273">
        <v>2000000</v>
      </c>
      <c r="O34" s="274"/>
      <c r="P34" s="274">
        <v>2000000</v>
      </c>
      <c r="Q34" s="273">
        <v>2000000</v>
      </c>
      <c r="R34" s="273"/>
      <c r="S34" s="273">
        <v>2000000</v>
      </c>
      <c r="T34" s="274"/>
      <c r="U34" s="274">
        <v>2000000</v>
      </c>
      <c r="V34" s="258"/>
      <c r="W34" s="186"/>
    </row>
    <row r="35" spans="1:27" s="185" customFormat="1" hidden="1" outlineLevel="1">
      <c r="A35" s="353" t="s">
        <v>351</v>
      </c>
      <c r="B35" s="315" t="s">
        <v>352</v>
      </c>
      <c r="C35" s="273">
        <v>0</v>
      </c>
      <c r="D35" s="273"/>
      <c r="E35" s="273">
        <v>0</v>
      </c>
      <c r="F35" s="274"/>
      <c r="G35" s="274">
        <v>0</v>
      </c>
      <c r="H35" s="274"/>
      <c r="I35" s="274">
        <v>0</v>
      </c>
      <c r="J35" s="274"/>
      <c r="K35" s="274">
        <v>0</v>
      </c>
      <c r="L35" s="273">
        <v>0</v>
      </c>
      <c r="M35" s="273"/>
      <c r="N35" s="273">
        <v>0</v>
      </c>
      <c r="O35" s="274"/>
      <c r="P35" s="274">
        <v>0</v>
      </c>
      <c r="Q35" s="273">
        <v>0</v>
      </c>
      <c r="R35" s="273"/>
      <c r="S35" s="273">
        <v>0</v>
      </c>
      <c r="T35" s="274"/>
      <c r="U35" s="274">
        <v>0</v>
      </c>
      <c r="V35" s="258"/>
      <c r="W35" s="186"/>
    </row>
    <row r="36" spans="1:27" s="185" customFormat="1" collapsed="1">
      <c r="A36" s="351" t="s">
        <v>270</v>
      </c>
      <c r="B36" s="317" t="s">
        <v>271</v>
      </c>
      <c r="C36" s="282">
        <f t="shared" ref="C36:S36" si="39">C37+C102</f>
        <v>1390205085.8700001</v>
      </c>
      <c r="D36" s="282">
        <f t="shared" si="39"/>
        <v>50079151.469999999</v>
      </c>
      <c r="E36" s="282">
        <f t="shared" si="39"/>
        <v>1440284237.3399999</v>
      </c>
      <c r="F36" s="282">
        <f t="shared" si="39"/>
        <v>48661314.099999994</v>
      </c>
      <c r="G36" s="282">
        <f t="shared" si="39"/>
        <v>1488945551.4399998</v>
      </c>
      <c r="H36" s="282">
        <f t="shared" ref="H36:I36" si="40">H37+H102</f>
        <v>34588350.399999999</v>
      </c>
      <c r="I36" s="282">
        <f t="shared" si="40"/>
        <v>1523903036.8399999</v>
      </c>
      <c r="J36" s="282">
        <f t="shared" ref="J36:K36" si="41">J37+J102</f>
        <v>23277876.919999998</v>
      </c>
      <c r="K36" s="282">
        <f t="shared" si="41"/>
        <v>1547180913.76</v>
      </c>
      <c r="L36" s="282">
        <f t="shared" si="39"/>
        <v>1240137787.5599999</v>
      </c>
      <c r="M36" s="282">
        <f t="shared" si="39"/>
        <v>12606396.420000002</v>
      </c>
      <c r="N36" s="282">
        <f t="shared" si="39"/>
        <v>1252744183.9799998</v>
      </c>
      <c r="O36" s="282">
        <f t="shared" ref="O36:P36" si="42">O37+O102</f>
        <v>3822000</v>
      </c>
      <c r="P36" s="282">
        <f t="shared" si="42"/>
        <v>1256566183.9799998</v>
      </c>
      <c r="Q36" s="282">
        <f t="shared" si="39"/>
        <v>1245095207.3999999</v>
      </c>
      <c r="R36" s="282">
        <f t="shared" si="39"/>
        <v>-4297177.2600000016</v>
      </c>
      <c r="S36" s="282">
        <f t="shared" si="39"/>
        <v>1240798030.1399999</v>
      </c>
      <c r="T36" s="282">
        <f t="shared" ref="T36:U36" si="43">T37+T102</f>
        <v>-19660112.960000001</v>
      </c>
      <c r="U36" s="282">
        <f t="shared" si="43"/>
        <v>1221137917.1800001</v>
      </c>
      <c r="V36" s="264"/>
      <c r="W36" s="186"/>
      <c r="Y36" s="256"/>
    </row>
    <row r="37" spans="1:27" s="185" customFormat="1" ht="26.4">
      <c r="A37" s="352" t="s">
        <v>65</v>
      </c>
      <c r="B37" s="318" t="s">
        <v>57</v>
      </c>
      <c r="C37" s="284">
        <f t="shared" ref="C37:S37" si="44">C38+C40+C70+C88</f>
        <v>1381125244.2600002</v>
      </c>
      <c r="D37" s="284">
        <f t="shared" si="44"/>
        <v>50079151.469999999</v>
      </c>
      <c r="E37" s="284">
        <f t="shared" si="44"/>
        <v>1431204395.73</v>
      </c>
      <c r="F37" s="327">
        <f t="shared" si="44"/>
        <v>48661314.099999994</v>
      </c>
      <c r="G37" s="327">
        <f t="shared" si="44"/>
        <v>1479865709.8299999</v>
      </c>
      <c r="H37" s="327">
        <f t="shared" ref="H37:I37" si="45">H38+H40+H70+H88</f>
        <v>34588350.399999999</v>
      </c>
      <c r="I37" s="327">
        <f t="shared" si="45"/>
        <v>1514454060.23</v>
      </c>
      <c r="J37" s="327">
        <f t="shared" ref="J37:K37" si="46">J38+J40+J70+J88</f>
        <v>23893754.219999999</v>
      </c>
      <c r="K37" s="327">
        <f t="shared" si="46"/>
        <v>1538347814.45</v>
      </c>
      <c r="L37" s="284">
        <f t="shared" si="44"/>
        <v>1240137787.5599999</v>
      </c>
      <c r="M37" s="284">
        <f t="shared" si="44"/>
        <v>12606396.420000002</v>
      </c>
      <c r="N37" s="284">
        <f t="shared" si="44"/>
        <v>1252744183.9799998</v>
      </c>
      <c r="O37" s="327">
        <f t="shared" ref="O37:P37" si="47">O38+O40+O70+O88</f>
        <v>3822000</v>
      </c>
      <c r="P37" s="327">
        <f t="shared" si="47"/>
        <v>1256566183.9799998</v>
      </c>
      <c r="Q37" s="284">
        <f t="shared" si="44"/>
        <v>1245095207.3999999</v>
      </c>
      <c r="R37" s="284">
        <f t="shared" si="44"/>
        <v>-4297177.2600000016</v>
      </c>
      <c r="S37" s="284">
        <f t="shared" si="44"/>
        <v>1240798030.1399999</v>
      </c>
      <c r="T37" s="327">
        <f t="shared" ref="T37:U37" si="48">T38+T40+T70+T88</f>
        <v>-19660112.960000001</v>
      </c>
      <c r="U37" s="327">
        <f t="shared" si="48"/>
        <v>1221137917.1800001</v>
      </c>
      <c r="V37" s="265"/>
      <c r="W37" s="186"/>
      <c r="Y37" s="256"/>
      <c r="Z37" s="256"/>
      <c r="AA37" s="256"/>
    </row>
    <row r="38" spans="1:27" s="291" customFormat="1">
      <c r="A38" s="355" t="s">
        <v>75</v>
      </c>
      <c r="B38" s="317" t="s">
        <v>134</v>
      </c>
      <c r="C38" s="269">
        <f>SUM(C39)</f>
        <v>41122395.399999999</v>
      </c>
      <c r="D38" s="269">
        <f t="shared" ref="D38:U38" si="49">SUM(D39)</f>
        <v>0</v>
      </c>
      <c r="E38" s="269">
        <f t="shared" si="49"/>
        <v>41122395.399999999</v>
      </c>
      <c r="F38" s="270">
        <f t="shared" si="49"/>
        <v>0</v>
      </c>
      <c r="G38" s="270">
        <f t="shared" si="49"/>
        <v>41122395.399999999</v>
      </c>
      <c r="H38" s="270">
        <f t="shared" si="49"/>
        <v>0</v>
      </c>
      <c r="I38" s="270">
        <f t="shared" si="49"/>
        <v>41122395.399999999</v>
      </c>
      <c r="J38" s="270">
        <f t="shared" si="49"/>
        <v>0</v>
      </c>
      <c r="K38" s="270">
        <f t="shared" si="49"/>
        <v>41122395.399999999</v>
      </c>
      <c r="L38" s="269">
        <f t="shared" si="49"/>
        <v>18316568</v>
      </c>
      <c r="M38" s="269">
        <f t="shared" si="49"/>
        <v>0</v>
      </c>
      <c r="N38" s="269">
        <f t="shared" si="49"/>
        <v>18316568</v>
      </c>
      <c r="O38" s="270">
        <f t="shared" si="49"/>
        <v>0</v>
      </c>
      <c r="P38" s="270">
        <f t="shared" si="49"/>
        <v>18316568</v>
      </c>
      <c r="Q38" s="269">
        <f t="shared" si="49"/>
        <v>0</v>
      </c>
      <c r="R38" s="269">
        <f t="shared" si="49"/>
        <v>0</v>
      </c>
      <c r="S38" s="269">
        <f t="shared" si="49"/>
        <v>0</v>
      </c>
      <c r="T38" s="270">
        <f t="shared" si="49"/>
        <v>0</v>
      </c>
      <c r="U38" s="270">
        <f t="shared" si="49"/>
        <v>0</v>
      </c>
      <c r="V38" s="261"/>
    </row>
    <row r="39" spans="1:27" s="186" customFormat="1" ht="26.4">
      <c r="A39" s="353" t="s">
        <v>448</v>
      </c>
      <c r="B39" s="318" t="s">
        <v>366</v>
      </c>
      <c r="C39" s="273">
        <v>41122395.399999999</v>
      </c>
      <c r="D39" s="273"/>
      <c r="E39" s="273">
        <f>C39+D39</f>
        <v>41122395.399999999</v>
      </c>
      <c r="F39" s="274"/>
      <c r="G39" s="274">
        <f>E39+F39</f>
        <v>41122395.399999999</v>
      </c>
      <c r="H39" s="274"/>
      <c r="I39" s="274">
        <f>G39+H39</f>
        <v>41122395.399999999</v>
      </c>
      <c r="J39" s="274"/>
      <c r="K39" s="274">
        <f>I39+J39</f>
        <v>41122395.399999999</v>
      </c>
      <c r="L39" s="274">
        <v>18316568</v>
      </c>
      <c r="M39" s="274"/>
      <c r="N39" s="274">
        <f>L39+M39</f>
        <v>18316568</v>
      </c>
      <c r="O39" s="274"/>
      <c r="P39" s="274">
        <f>N39+O39</f>
        <v>18316568</v>
      </c>
      <c r="Q39" s="274">
        <v>0</v>
      </c>
      <c r="R39" s="274"/>
      <c r="S39" s="274">
        <f>Q39+R39</f>
        <v>0</v>
      </c>
      <c r="T39" s="274"/>
      <c r="U39" s="274">
        <f>S39+T39</f>
        <v>0</v>
      </c>
      <c r="V39" s="262"/>
    </row>
    <row r="40" spans="1:27" s="291" customFormat="1" ht="26.4">
      <c r="A40" s="355" t="s">
        <v>71</v>
      </c>
      <c r="B40" s="317" t="s">
        <v>135</v>
      </c>
      <c r="C40" s="269">
        <f t="shared" ref="C40:S40" si="50">SUM(C41:C59)</f>
        <v>380400647.46000004</v>
      </c>
      <c r="D40" s="312">
        <f t="shared" si="50"/>
        <v>20943979.240000002</v>
      </c>
      <c r="E40" s="269">
        <f>SUM(E41:E61)</f>
        <v>401344626.69999999</v>
      </c>
      <c r="F40" s="269">
        <f t="shared" ref="F40" si="51">SUM(F41:F61)</f>
        <v>17001227.41</v>
      </c>
      <c r="G40" s="269">
        <f>SUM(G41:G67)</f>
        <v>418345854.11000001</v>
      </c>
      <c r="H40" s="269">
        <f>SUM(H41:H67)</f>
        <v>27346770.399999999</v>
      </c>
      <c r="I40" s="269">
        <f>SUM(I41:I69)</f>
        <v>445692624.50999999</v>
      </c>
      <c r="J40" s="270">
        <f t="shared" ref="J40:K40" si="52">SUM(J41:J69)</f>
        <v>4524564.22</v>
      </c>
      <c r="K40" s="270">
        <f t="shared" si="52"/>
        <v>450217188.73000002</v>
      </c>
      <c r="L40" s="269">
        <f t="shared" si="50"/>
        <v>358855491.71000004</v>
      </c>
      <c r="M40" s="312">
        <f t="shared" si="50"/>
        <v>19190363.220000003</v>
      </c>
      <c r="N40" s="269">
        <f>SUM(N41:N65)</f>
        <v>378045854.93000001</v>
      </c>
      <c r="O40" s="270">
        <f t="shared" ref="O40:P40" si="53">SUM(O41:O65)</f>
        <v>3822000</v>
      </c>
      <c r="P40" s="270">
        <f t="shared" si="53"/>
        <v>381867854.93000001</v>
      </c>
      <c r="Q40" s="269">
        <f t="shared" si="50"/>
        <v>357148443.24000001</v>
      </c>
      <c r="R40" s="269">
        <f t="shared" si="50"/>
        <v>1601457.44</v>
      </c>
      <c r="S40" s="269">
        <f t="shared" si="50"/>
        <v>358749900.68000001</v>
      </c>
      <c r="T40" s="270">
        <f t="shared" ref="T40:U40" si="54">SUM(T41:T59)</f>
        <v>0</v>
      </c>
      <c r="U40" s="270">
        <f t="shared" si="54"/>
        <v>358749900.68000001</v>
      </c>
      <c r="V40" s="261"/>
    </row>
    <row r="41" spans="1:27" s="186" customFormat="1" ht="52.8">
      <c r="A41" s="353" t="s">
        <v>444</v>
      </c>
      <c r="B41" s="318" t="s">
        <v>367</v>
      </c>
      <c r="C41" s="273">
        <v>47022948</v>
      </c>
      <c r="D41" s="273"/>
      <c r="E41" s="273">
        <f>C41+D41</f>
        <v>47022948</v>
      </c>
      <c r="F41" s="274"/>
      <c r="G41" s="274">
        <f>E41+F41</f>
        <v>47022948</v>
      </c>
      <c r="H41" s="274">
        <v>6275782.7999999998</v>
      </c>
      <c r="I41" s="274">
        <f>G41+H41</f>
        <v>53298730.799999997</v>
      </c>
      <c r="J41" s="274"/>
      <c r="K41" s="274">
        <f>I41+J41</f>
        <v>53298730.799999997</v>
      </c>
      <c r="L41" s="274">
        <v>15674316</v>
      </c>
      <c r="M41" s="274"/>
      <c r="N41" s="274">
        <f>L41+M41</f>
        <v>15674316</v>
      </c>
      <c r="O41" s="274"/>
      <c r="P41" s="274">
        <f>N41+O41</f>
        <v>15674316</v>
      </c>
      <c r="Q41" s="274">
        <v>0</v>
      </c>
      <c r="R41" s="274"/>
      <c r="S41" s="274">
        <f>Q41+R41</f>
        <v>0</v>
      </c>
      <c r="T41" s="274"/>
      <c r="U41" s="274">
        <f>S41+T41</f>
        <v>0</v>
      </c>
      <c r="V41" s="262"/>
    </row>
    <row r="42" spans="1:27" s="186" customFormat="1" ht="50.25" customHeight="1">
      <c r="A42" s="353" t="s">
        <v>445</v>
      </c>
      <c r="B42" s="318" t="s">
        <v>368</v>
      </c>
      <c r="C42" s="273">
        <v>911669.4</v>
      </c>
      <c r="D42" s="273"/>
      <c r="E42" s="273">
        <f t="shared" ref="E42:E59" si="55">C42+D42</f>
        <v>911669.4</v>
      </c>
      <c r="F42" s="274"/>
      <c r="G42" s="274">
        <f t="shared" ref="G42:G63" si="56">E42+F42</f>
        <v>911669.4</v>
      </c>
      <c r="H42" s="274">
        <v>121673.34</v>
      </c>
      <c r="I42" s="274">
        <f t="shared" ref="I42:I67" si="57">G42+H42</f>
        <v>1033342.74</v>
      </c>
      <c r="J42" s="274"/>
      <c r="K42" s="274">
        <f t="shared" ref="K42:K69" si="58">I42+J42</f>
        <v>1033342.74</v>
      </c>
      <c r="L42" s="274">
        <v>303889.8</v>
      </c>
      <c r="M42" s="274"/>
      <c r="N42" s="274">
        <f t="shared" ref="N42:N59" si="59">L42+M42</f>
        <v>303889.8</v>
      </c>
      <c r="O42" s="274"/>
      <c r="P42" s="274">
        <f t="shared" ref="P42" si="60">N42+O42</f>
        <v>303889.8</v>
      </c>
      <c r="Q42" s="274">
        <v>0</v>
      </c>
      <c r="R42" s="274"/>
      <c r="S42" s="274">
        <f t="shared" ref="S42:S59" si="61">Q42+R42</f>
        <v>0</v>
      </c>
      <c r="T42" s="274"/>
      <c r="U42" s="274">
        <f t="shared" ref="U42:U44" si="62">S42+T42</f>
        <v>0</v>
      </c>
      <c r="V42" s="262"/>
    </row>
    <row r="43" spans="1:27" s="186" customFormat="1" ht="30" customHeight="1">
      <c r="A43" s="353" t="s">
        <v>483</v>
      </c>
      <c r="B43" s="318" t="s">
        <v>482</v>
      </c>
      <c r="C43" s="273"/>
      <c r="D43" s="273"/>
      <c r="E43" s="273"/>
      <c r="F43" s="274"/>
      <c r="G43" s="274"/>
      <c r="H43" s="274">
        <v>13298.4</v>
      </c>
      <c r="I43" s="274">
        <f t="shared" si="57"/>
        <v>13298.4</v>
      </c>
      <c r="J43" s="274"/>
      <c r="K43" s="274">
        <f t="shared" si="58"/>
        <v>13298.4</v>
      </c>
      <c r="L43" s="274"/>
      <c r="M43" s="274"/>
      <c r="N43" s="274"/>
      <c r="O43" s="274"/>
      <c r="P43" s="274"/>
      <c r="Q43" s="274"/>
      <c r="R43" s="274"/>
      <c r="S43" s="274"/>
      <c r="T43" s="274"/>
      <c r="U43" s="274"/>
      <c r="V43" s="262"/>
    </row>
    <row r="44" spans="1:27" s="186" customFormat="1" ht="42" customHeight="1">
      <c r="A44" s="353" t="s">
        <v>447</v>
      </c>
      <c r="B44" s="319" t="s">
        <v>370</v>
      </c>
      <c r="C44" s="273">
        <v>17871298.719999999</v>
      </c>
      <c r="D44" s="273">
        <v>1228051.8600000001</v>
      </c>
      <c r="E44" s="273">
        <f t="shared" si="55"/>
        <v>19099350.579999998</v>
      </c>
      <c r="F44" s="274"/>
      <c r="G44" s="274">
        <f t="shared" si="56"/>
        <v>19099350.579999998</v>
      </c>
      <c r="H44" s="274"/>
      <c r="I44" s="274">
        <f t="shared" si="57"/>
        <v>19099350.579999998</v>
      </c>
      <c r="J44" s="274"/>
      <c r="K44" s="274">
        <f t="shared" si="58"/>
        <v>19099350.579999998</v>
      </c>
      <c r="L44" s="274">
        <v>17303503.890000001</v>
      </c>
      <c r="M44" s="274">
        <v>1189900.6200000001</v>
      </c>
      <c r="N44" s="274">
        <f t="shared" si="59"/>
        <v>18493404.510000002</v>
      </c>
      <c r="O44" s="274"/>
      <c r="P44" s="274">
        <f t="shared" ref="P44" si="63">N44+O44</f>
        <v>18493404.510000002</v>
      </c>
      <c r="Q44" s="274">
        <v>16628801.560000001</v>
      </c>
      <c r="R44" s="274">
        <v>1201636.32</v>
      </c>
      <c r="S44" s="274">
        <f t="shared" si="61"/>
        <v>17830437.879999999</v>
      </c>
      <c r="T44" s="274"/>
      <c r="U44" s="274">
        <f t="shared" si="62"/>
        <v>17830437.879999999</v>
      </c>
      <c r="V44" s="262"/>
    </row>
    <row r="45" spans="1:27" s="186" customFormat="1" ht="26.4" customHeight="1">
      <c r="A45" s="354" t="s">
        <v>457</v>
      </c>
      <c r="B45" s="319" t="s">
        <v>465</v>
      </c>
      <c r="C45" s="273"/>
      <c r="D45" s="273"/>
      <c r="E45" s="273"/>
      <c r="F45" s="328">
        <v>1250000</v>
      </c>
      <c r="G45" s="274">
        <f t="shared" si="56"/>
        <v>1250000</v>
      </c>
      <c r="H45" s="328"/>
      <c r="I45" s="274">
        <f t="shared" si="57"/>
        <v>1250000</v>
      </c>
      <c r="J45" s="328"/>
      <c r="K45" s="274">
        <f t="shared" si="58"/>
        <v>1250000</v>
      </c>
      <c r="L45" s="274"/>
      <c r="M45" s="274"/>
      <c r="N45" s="274"/>
      <c r="O45" s="274"/>
      <c r="P45" s="274"/>
      <c r="Q45" s="274"/>
      <c r="R45" s="274"/>
      <c r="S45" s="274"/>
      <c r="T45" s="274"/>
      <c r="U45" s="274"/>
      <c r="V45" s="262"/>
    </row>
    <row r="46" spans="1:27" s="186" customFormat="1" ht="17.399999999999999" customHeight="1">
      <c r="A46" s="354" t="s">
        <v>456</v>
      </c>
      <c r="B46" s="319" t="s">
        <v>466</v>
      </c>
      <c r="C46" s="273"/>
      <c r="D46" s="273"/>
      <c r="E46" s="273"/>
      <c r="F46" s="328">
        <v>8885022.6600000001</v>
      </c>
      <c r="G46" s="274">
        <f t="shared" si="56"/>
        <v>8885022.6600000001</v>
      </c>
      <c r="H46" s="344">
        <v>6160282.3600000003</v>
      </c>
      <c r="I46" s="274">
        <f t="shared" si="57"/>
        <v>15045305.02</v>
      </c>
      <c r="J46" s="344">
        <v>-829268.78</v>
      </c>
      <c r="K46" s="274">
        <f t="shared" si="58"/>
        <v>14216036.24</v>
      </c>
      <c r="L46" s="274"/>
      <c r="M46" s="274"/>
      <c r="N46" s="274"/>
      <c r="O46" s="274"/>
      <c r="P46" s="274"/>
      <c r="Q46" s="274"/>
      <c r="R46" s="274"/>
      <c r="S46" s="274"/>
      <c r="T46" s="274"/>
      <c r="U46" s="274"/>
      <c r="V46" s="262"/>
    </row>
    <row r="47" spans="1:27" s="186" customFormat="1" ht="56.4" customHeight="1">
      <c r="A47" s="354" t="s">
        <v>454</v>
      </c>
      <c r="B47" s="319" t="s">
        <v>453</v>
      </c>
      <c r="C47" s="273"/>
      <c r="D47" s="273">
        <v>16497532.48</v>
      </c>
      <c r="E47" s="273">
        <f t="shared" si="55"/>
        <v>16497532.48</v>
      </c>
      <c r="F47" s="274"/>
      <c r="G47" s="274">
        <f t="shared" si="56"/>
        <v>16497532.48</v>
      </c>
      <c r="H47" s="274"/>
      <c r="I47" s="274">
        <f t="shared" si="57"/>
        <v>16497532.48</v>
      </c>
      <c r="J47" s="274"/>
      <c r="K47" s="274">
        <f t="shared" si="58"/>
        <v>16497532.48</v>
      </c>
      <c r="L47" s="274"/>
      <c r="M47" s="274">
        <v>18049880.109999999</v>
      </c>
      <c r="N47" s="274">
        <f t="shared" si="59"/>
        <v>18049880.109999999</v>
      </c>
      <c r="O47" s="274"/>
      <c r="P47" s="274">
        <f t="shared" ref="P47" si="64">N47+O47</f>
        <v>18049880.109999999</v>
      </c>
      <c r="Q47" s="274"/>
      <c r="R47" s="274"/>
      <c r="S47" s="274"/>
      <c r="T47" s="274"/>
      <c r="U47" s="274"/>
      <c r="V47" s="262"/>
    </row>
    <row r="48" spans="1:27" s="186" customFormat="1" ht="28.2" customHeight="1">
      <c r="A48" s="353" t="s">
        <v>458</v>
      </c>
      <c r="B48" s="319" t="s">
        <v>467</v>
      </c>
      <c r="C48" s="273"/>
      <c r="D48" s="273"/>
      <c r="E48" s="273"/>
      <c r="F48" s="329">
        <v>2950809.67</v>
      </c>
      <c r="G48" s="274">
        <f t="shared" si="56"/>
        <v>2950809.67</v>
      </c>
      <c r="H48" s="329"/>
      <c r="I48" s="274">
        <f t="shared" si="57"/>
        <v>2950809.67</v>
      </c>
      <c r="J48" s="329"/>
      <c r="K48" s="274">
        <f t="shared" si="58"/>
        <v>2950809.67</v>
      </c>
      <c r="L48" s="274"/>
      <c r="M48" s="274"/>
      <c r="N48" s="274"/>
      <c r="O48" s="274"/>
      <c r="P48" s="274"/>
      <c r="Q48" s="274"/>
      <c r="R48" s="274"/>
      <c r="S48" s="274"/>
      <c r="T48" s="274"/>
      <c r="U48" s="274"/>
      <c r="V48" s="262"/>
    </row>
    <row r="49" spans="1:22" s="186" customFormat="1" ht="15.6" customHeight="1">
      <c r="A49" s="353" t="s">
        <v>459</v>
      </c>
      <c r="B49" s="319" t="s">
        <v>467</v>
      </c>
      <c r="C49" s="273"/>
      <c r="D49" s="273"/>
      <c r="E49" s="273"/>
      <c r="F49" s="329">
        <v>2018422.76</v>
      </c>
      <c r="G49" s="274">
        <f t="shared" si="56"/>
        <v>2018422.76</v>
      </c>
      <c r="H49" s="329"/>
      <c r="I49" s="274">
        <f t="shared" si="57"/>
        <v>2018422.76</v>
      </c>
      <c r="J49" s="329"/>
      <c r="K49" s="274">
        <f t="shared" si="58"/>
        <v>2018422.76</v>
      </c>
      <c r="L49" s="274"/>
      <c r="M49" s="274"/>
      <c r="N49" s="274"/>
      <c r="O49" s="274"/>
      <c r="P49" s="274"/>
      <c r="Q49" s="274"/>
      <c r="R49" s="274"/>
      <c r="S49" s="274"/>
      <c r="T49" s="274"/>
      <c r="U49" s="274"/>
      <c r="V49" s="262"/>
    </row>
    <row r="50" spans="1:22" s="186" customFormat="1">
      <c r="A50" s="353" t="s">
        <v>416</v>
      </c>
      <c r="B50" s="319" t="s">
        <v>415</v>
      </c>
      <c r="C50" s="273"/>
      <c r="D50" s="273">
        <v>7050000</v>
      </c>
      <c r="E50" s="273">
        <f t="shared" si="55"/>
        <v>7050000</v>
      </c>
      <c r="F50" s="274"/>
      <c r="G50" s="274">
        <f t="shared" si="56"/>
        <v>7050000</v>
      </c>
      <c r="H50" s="274"/>
      <c r="I50" s="274">
        <f t="shared" si="57"/>
        <v>7050000</v>
      </c>
      <c r="J50" s="274"/>
      <c r="K50" s="274">
        <f t="shared" si="58"/>
        <v>7050000</v>
      </c>
      <c r="L50" s="274"/>
      <c r="M50" s="274"/>
      <c r="N50" s="274"/>
      <c r="O50" s="274"/>
      <c r="P50" s="274"/>
      <c r="Q50" s="274"/>
      <c r="R50" s="274"/>
      <c r="S50" s="274"/>
      <c r="T50" s="274"/>
      <c r="U50" s="274"/>
      <c r="V50" s="262"/>
    </row>
    <row r="51" spans="1:22" s="186" customFormat="1" ht="49.5" customHeight="1">
      <c r="A51" s="353" t="s">
        <v>446</v>
      </c>
      <c r="B51" s="319" t="s">
        <v>379</v>
      </c>
      <c r="C51" s="273">
        <v>448772.27</v>
      </c>
      <c r="D51" s="273">
        <v>-49170.15</v>
      </c>
      <c r="E51" s="273">
        <f t="shared" ref="E51" si="65">C51+D51</f>
        <v>399602.12</v>
      </c>
      <c r="F51" s="274"/>
      <c r="G51" s="274">
        <f t="shared" si="56"/>
        <v>399602.12</v>
      </c>
      <c r="H51" s="274"/>
      <c r="I51" s="274">
        <f t="shared" si="57"/>
        <v>399602.12</v>
      </c>
      <c r="J51" s="274"/>
      <c r="K51" s="274">
        <f t="shared" si="58"/>
        <v>399602.12</v>
      </c>
      <c r="L51" s="274">
        <v>448772.27</v>
      </c>
      <c r="M51" s="274">
        <v>-49170.15</v>
      </c>
      <c r="N51" s="274">
        <f t="shared" ref="N51" si="66">L51+M51</f>
        <v>399602.12</v>
      </c>
      <c r="O51" s="274"/>
      <c r="P51" s="274">
        <f t="shared" ref="P51:P57" si="67">N51+O51</f>
        <v>399602.12</v>
      </c>
      <c r="Q51" s="274">
        <v>0</v>
      </c>
      <c r="R51" s="274">
        <v>400068.48</v>
      </c>
      <c r="S51" s="274">
        <f t="shared" ref="S51" si="68">Q51+R51</f>
        <v>400068.48</v>
      </c>
      <c r="T51" s="274"/>
      <c r="U51" s="274">
        <f t="shared" ref="U51:U57" si="69">S51+T51</f>
        <v>400068.48</v>
      </c>
      <c r="V51" s="262"/>
    </row>
    <row r="52" spans="1:22" s="186" customFormat="1" ht="39" customHeight="1">
      <c r="A52" s="353" t="s">
        <v>417</v>
      </c>
      <c r="B52" s="318" t="s">
        <v>372</v>
      </c>
      <c r="C52" s="273">
        <v>109090.88</v>
      </c>
      <c r="D52" s="273">
        <v>144877.44</v>
      </c>
      <c r="E52" s="273">
        <f t="shared" si="55"/>
        <v>253968.32</v>
      </c>
      <c r="F52" s="274"/>
      <c r="G52" s="274">
        <f t="shared" si="56"/>
        <v>253968.32</v>
      </c>
      <c r="H52" s="274"/>
      <c r="I52" s="274">
        <f t="shared" si="57"/>
        <v>253968.32</v>
      </c>
      <c r="J52" s="274"/>
      <c r="K52" s="274">
        <f t="shared" si="58"/>
        <v>253968.32</v>
      </c>
      <c r="L52" s="274">
        <v>109090.88</v>
      </c>
      <c r="M52" s="274">
        <v>-247.36</v>
      </c>
      <c r="N52" s="274">
        <f t="shared" si="59"/>
        <v>108843.52</v>
      </c>
      <c r="O52" s="274"/>
      <c r="P52" s="274">
        <f t="shared" si="67"/>
        <v>108843.52</v>
      </c>
      <c r="Q52" s="274">
        <v>109090.88</v>
      </c>
      <c r="R52" s="274">
        <v>-247.36</v>
      </c>
      <c r="S52" s="274">
        <f t="shared" si="61"/>
        <v>108843.52</v>
      </c>
      <c r="T52" s="274"/>
      <c r="U52" s="274">
        <f t="shared" si="69"/>
        <v>108843.52</v>
      </c>
      <c r="V52" s="262"/>
    </row>
    <row r="53" spans="1:22" s="186" customFormat="1" ht="26.4">
      <c r="A53" s="353" t="s">
        <v>419</v>
      </c>
      <c r="B53" s="319" t="s">
        <v>372</v>
      </c>
      <c r="C53" s="273">
        <v>1050000</v>
      </c>
      <c r="D53" s="273"/>
      <c r="E53" s="273">
        <f t="shared" si="55"/>
        <v>1050000</v>
      </c>
      <c r="F53" s="274"/>
      <c r="G53" s="274">
        <f t="shared" si="56"/>
        <v>1050000</v>
      </c>
      <c r="H53" s="274"/>
      <c r="I53" s="274">
        <f t="shared" si="57"/>
        <v>1050000</v>
      </c>
      <c r="J53" s="274"/>
      <c r="K53" s="274">
        <f t="shared" si="58"/>
        <v>1050000</v>
      </c>
      <c r="L53" s="274">
        <v>414715</v>
      </c>
      <c r="M53" s="274"/>
      <c r="N53" s="274">
        <f t="shared" si="59"/>
        <v>414715</v>
      </c>
      <c r="O53" s="274"/>
      <c r="P53" s="274">
        <f t="shared" si="67"/>
        <v>414715</v>
      </c>
      <c r="Q53" s="274">
        <v>414715</v>
      </c>
      <c r="R53" s="274"/>
      <c r="S53" s="274">
        <f t="shared" si="61"/>
        <v>414715</v>
      </c>
      <c r="T53" s="274"/>
      <c r="U53" s="274">
        <f t="shared" si="69"/>
        <v>414715</v>
      </c>
      <c r="V53" s="262"/>
    </row>
    <row r="54" spans="1:22" s="186" customFormat="1" ht="39" customHeight="1">
      <c r="A54" s="353" t="s">
        <v>425</v>
      </c>
      <c r="B54" s="319" t="s">
        <v>372</v>
      </c>
      <c r="C54" s="273">
        <v>278700</v>
      </c>
      <c r="D54" s="273"/>
      <c r="E54" s="273">
        <f t="shared" si="55"/>
        <v>278700</v>
      </c>
      <c r="F54" s="274"/>
      <c r="G54" s="274">
        <f t="shared" si="56"/>
        <v>278700</v>
      </c>
      <c r="H54" s="274"/>
      <c r="I54" s="274">
        <f t="shared" si="57"/>
        <v>278700</v>
      </c>
      <c r="J54" s="274"/>
      <c r="K54" s="274">
        <f t="shared" si="58"/>
        <v>278700</v>
      </c>
      <c r="L54" s="274">
        <v>277290</v>
      </c>
      <c r="M54" s="274"/>
      <c r="N54" s="274">
        <f t="shared" si="59"/>
        <v>277290</v>
      </c>
      <c r="O54" s="274"/>
      <c r="P54" s="274">
        <f t="shared" si="67"/>
        <v>277290</v>
      </c>
      <c r="Q54" s="274">
        <v>262170</v>
      </c>
      <c r="R54" s="274"/>
      <c r="S54" s="274">
        <f t="shared" si="61"/>
        <v>262170</v>
      </c>
      <c r="T54" s="274"/>
      <c r="U54" s="274">
        <f t="shared" si="69"/>
        <v>262170</v>
      </c>
      <c r="V54" s="262"/>
    </row>
    <row r="55" spans="1:22" s="186" customFormat="1" ht="24.75" customHeight="1">
      <c r="A55" s="353" t="s">
        <v>426</v>
      </c>
      <c r="B55" s="318" t="s">
        <v>372</v>
      </c>
      <c r="C55" s="273">
        <v>4472402.3899999997</v>
      </c>
      <c r="D55" s="273">
        <v>-4472402.3899999997</v>
      </c>
      <c r="E55" s="273">
        <f t="shared" si="55"/>
        <v>0</v>
      </c>
      <c r="F55" s="274"/>
      <c r="G55" s="274">
        <f t="shared" si="56"/>
        <v>0</v>
      </c>
      <c r="H55" s="274"/>
      <c r="I55" s="274">
        <f t="shared" si="57"/>
        <v>0</v>
      </c>
      <c r="J55" s="274"/>
      <c r="K55" s="274">
        <f t="shared" si="58"/>
        <v>0</v>
      </c>
      <c r="L55" s="274">
        <v>0</v>
      </c>
      <c r="M55" s="274"/>
      <c r="N55" s="274">
        <f t="shared" si="59"/>
        <v>0</v>
      </c>
      <c r="O55" s="274"/>
      <c r="P55" s="274">
        <f t="shared" si="67"/>
        <v>0</v>
      </c>
      <c r="Q55" s="274">
        <v>0</v>
      </c>
      <c r="R55" s="274"/>
      <c r="S55" s="274">
        <f t="shared" si="61"/>
        <v>0</v>
      </c>
      <c r="T55" s="274"/>
      <c r="U55" s="274">
        <f t="shared" si="69"/>
        <v>0</v>
      </c>
      <c r="V55" s="262"/>
    </row>
    <row r="56" spans="1:22" s="186" customFormat="1" ht="39" customHeight="1">
      <c r="A56" s="353" t="s">
        <v>427</v>
      </c>
      <c r="B56" s="318" t="s">
        <v>372</v>
      </c>
      <c r="C56" s="273">
        <v>5502100</v>
      </c>
      <c r="D56" s="273"/>
      <c r="E56" s="273">
        <f t="shared" si="55"/>
        <v>5502100</v>
      </c>
      <c r="F56" s="274"/>
      <c r="G56" s="274">
        <f t="shared" si="56"/>
        <v>5502100</v>
      </c>
      <c r="H56" s="274"/>
      <c r="I56" s="274">
        <f t="shared" si="57"/>
        <v>5502100</v>
      </c>
      <c r="J56" s="274"/>
      <c r="K56" s="274">
        <f t="shared" si="58"/>
        <v>5502100</v>
      </c>
      <c r="L56" s="274">
        <v>0</v>
      </c>
      <c r="M56" s="274"/>
      <c r="N56" s="274">
        <f t="shared" si="59"/>
        <v>0</v>
      </c>
      <c r="O56" s="274"/>
      <c r="P56" s="274">
        <f t="shared" si="67"/>
        <v>0</v>
      </c>
      <c r="Q56" s="274">
        <v>0</v>
      </c>
      <c r="R56" s="274"/>
      <c r="S56" s="274">
        <f t="shared" si="61"/>
        <v>0</v>
      </c>
      <c r="T56" s="274"/>
      <c r="U56" s="274">
        <f t="shared" si="69"/>
        <v>0</v>
      </c>
      <c r="V56" s="262"/>
    </row>
    <row r="57" spans="1:22" s="186" customFormat="1" ht="52.8" customHeight="1">
      <c r="A57" s="353" t="s">
        <v>428</v>
      </c>
      <c r="B57" s="318" t="s">
        <v>372</v>
      </c>
      <c r="C57" s="273">
        <v>893788</v>
      </c>
      <c r="D57" s="273"/>
      <c r="E57" s="273">
        <f t="shared" si="55"/>
        <v>893788</v>
      </c>
      <c r="F57" s="274"/>
      <c r="G57" s="274">
        <f t="shared" si="56"/>
        <v>893788</v>
      </c>
      <c r="H57" s="274"/>
      <c r="I57" s="274">
        <f t="shared" si="57"/>
        <v>893788</v>
      </c>
      <c r="J57" s="274"/>
      <c r="K57" s="274">
        <f t="shared" si="58"/>
        <v>893788</v>
      </c>
      <c r="L57" s="274">
        <v>893788</v>
      </c>
      <c r="M57" s="274"/>
      <c r="N57" s="274">
        <f t="shared" si="59"/>
        <v>893788</v>
      </c>
      <c r="O57" s="274"/>
      <c r="P57" s="274">
        <f t="shared" si="67"/>
        <v>893788</v>
      </c>
      <c r="Q57" s="274">
        <v>893788</v>
      </c>
      <c r="R57" s="274"/>
      <c r="S57" s="274">
        <f t="shared" si="61"/>
        <v>893788</v>
      </c>
      <c r="T57" s="274"/>
      <c r="U57" s="274">
        <f t="shared" si="69"/>
        <v>893788</v>
      </c>
      <c r="V57" s="262"/>
    </row>
    <row r="58" spans="1:22" s="186" customFormat="1" ht="14.4" customHeight="1">
      <c r="A58" s="353" t="s">
        <v>449</v>
      </c>
      <c r="B58" s="318" t="s">
        <v>372</v>
      </c>
      <c r="C58" s="273"/>
      <c r="D58" s="273">
        <v>545090</v>
      </c>
      <c r="E58" s="273">
        <f t="shared" si="55"/>
        <v>545090</v>
      </c>
      <c r="F58" s="274"/>
      <c r="G58" s="274">
        <f t="shared" si="56"/>
        <v>545090</v>
      </c>
      <c r="H58" s="274"/>
      <c r="I58" s="274">
        <f t="shared" si="57"/>
        <v>545090</v>
      </c>
      <c r="J58" s="274"/>
      <c r="K58" s="274">
        <f t="shared" si="58"/>
        <v>545090</v>
      </c>
      <c r="L58" s="274"/>
      <c r="M58" s="274"/>
      <c r="N58" s="274"/>
      <c r="O58" s="274"/>
      <c r="P58" s="274"/>
      <c r="Q58" s="274"/>
      <c r="R58" s="274"/>
      <c r="S58" s="274"/>
      <c r="T58" s="274"/>
      <c r="U58" s="274"/>
      <c r="V58" s="262"/>
    </row>
    <row r="59" spans="1:22" s="186" customFormat="1" ht="15" customHeight="1">
      <c r="A59" s="353" t="s">
        <v>421</v>
      </c>
      <c r="B59" s="319" t="s">
        <v>372</v>
      </c>
      <c r="C59" s="273">
        <v>301839877.80000001</v>
      </c>
      <c r="D59" s="273"/>
      <c r="E59" s="273">
        <f t="shared" si="55"/>
        <v>301839877.80000001</v>
      </c>
      <c r="F59" s="274"/>
      <c r="G59" s="274">
        <f t="shared" si="56"/>
        <v>301839877.80000001</v>
      </c>
      <c r="H59" s="274"/>
      <c r="I59" s="274">
        <f t="shared" si="57"/>
        <v>301839877.80000001</v>
      </c>
      <c r="J59" s="274"/>
      <c r="K59" s="274">
        <f t="shared" si="58"/>
        <v>301839877.80000001</v>
      </c>
      <c r="L59" s="273">
        <v>323430125.87</v>
      </c>
      <c r="M59" s="273"/>
      <c r="N59" s="274">
        <f t="shared" si="59"/>
        <v>323430125.87</v>
      </c>
      <c r="O59" s="274"/>
      <c r="P59" s="274">
        <f t="shared" ref="P59" si="70">N59+O59</f>
        <v>323430125.87</v>
      </c>
      <c r="Q59" s="273">
        <v>338839877.80000001</v>
      </c>
      <c r="R59" s="273"/>
      <c r="S59" s="274">
        <f t="shared" si="61"/>
        <v>338839877.80000001</v>
      </c>
      <c r="T59" s="274"/>
      <c r="U59" s="274">
        <f t="shared" ref="U59" si="71">S59+T59</f>
        <v>338839877.80000001</v>
      </c>
      <c r="V59" s="258"/>
    </row>
    <row r="60" spans="1:22" s="186" customFormat="1" ht="30" customHeight="1">
      <c r="A60" s="353" t="s">
        <v>460</v>
      </c>
      <c r="B60" s="319" t="s">
        <v>372</v>
      </c>
      <c r="C60" s="273"/>
      <c r="D60" s="273"/>
      <c r="E60" s="273"/>
      <c r="F60" s="329">
        <v>546090</v>
      </c>
      <c r="G60" s="274">
        <f t="shared" si="56"/>
        <v>546090</v>
      </c>
      <c r="H60" s="329"/>
      <c r="I60" s="274">
        <f t="shared" si="57"/>
        <v>546090</v>
      </c>
      <c r="J60" s="329"/>
      <c r="K60" s="274">
        <f t="shared" si="58"/>
        <v>546090</v>
      </c>
      <c r="L60" s="273"/>
      <c r="M60" s="273"/>
      <c r="N60" s="274"/>
      <c r="O60" s="274"/>
      <c r="P60" s="274">
        <f>N60+O60</f>
        <v>0</v>
      </c>
      <c r="Q60" s="273"/>
      <c r="R60" s="273"/>
      <c r="S60" s="274"/>
      <c r="T60" s="274"/>
      <c r="U60" s="274"/>
      <c r="V60" s="258"/>
    </row>
    <row r="61" spans="1:22" s="186" customFormat="1" ht="30" customHeight="1">
      <c r="A61" s="353" t="s">
        <v>474</v>
      </c>
      <c r="B61" s="319" t="s">
        <v>372</v>
      </c>
      <c r="C61" s="273"/>
      <c r="D61" s="273"/>
      <c r="E61" s="273"/>
      <c r="F61" s="329">
        <v>1350882.32</v>
      </c>
      <c r="G61" s="274">
        <f t="shared" si="56"/>
        <v>1350882.32</v>
      </c>
      <c r="H61" s="329"/>
      <c r="I61" s="274">
        <f t="shared" si="57"/>
        <v>1350882.32</v>
      </c>
      <c r="J61" s="329"/>
      <c r="K61" s="274">
        <f t="shared" si="58"/>
        <v>1350882.32</v>
      </c>
      <c r="L61" s="273"/>
      <c r="M61" s="273"/>
      <c r="N61" s="274"/>
      <c r="O61" s="274"/>
      <c r="P61" s="274">
        <f t="shared" ref="P61:P63" si="72">N61+O61</f>
        <v>0</v>
      </c>
      <c r="Q61" s="273"/>
      <c r="R61" s="273"/>
      <c r="S61" s="274"/>
      <c r="T61" s="274"/>
      <c r="U61" s="274"/>
      <c r="V61" s="258"/>
    </row>
    <row r="62" spans="1:22" s="186" customFormat="1" ht="30" customHeight="1">
      <c r="A62" s="353" t="s">
        <v>484</v>
      </c>
      <c r="B62" s="319" t="s">
        <v>372</v>
      </c>
      <c r="C62" s="273"/>
      <c r="D62" s="273"/>
      <c r="E62" s="273"/>
      <c r="F62" s="329"/>
      <c r="G62" s="274">
        <f t="shared" si="56"/>
        <v>0</v>
      </c>
      <c r="H62" s="329">
        <v>2426561.0499999998</v>
      </c>
      <c r="I62" s="274">
        <f t="shared" si="57"/>
        <v>2426561.0499999998</v>
      </c>
      <c r="J62" s="329"/>
      <c r="K62" s="274">
        <f t="shared" si="58"/>
        <v>2426561.0499999998</v>
      </c>
      <c r="L62" s="273"/>
      <c r="M62" s="273"/>
      <c r="N62" s="274"/>
      <c r="O62" s="274">
        <v>3822000</v>
      </c>
      <c r="P62" s="274">
        <f t="shared" si="72"/>
        <v>3822000</v>
      </c>
      <c r="Q62" s="273"/>
      <c r="R62" s="273"/>
      <c r="S62" s="274"/>
      <c r="T62" s="274"/>
      <c r="U62" s="274"/>
      <c r="V62" s="258"/>
    </row>
    <row r="63" spans="1:22" s="186" customFormat="1" ht="30" customHeight="1">
      <c r="A63" s="353" t="s">
        <v>485</v>
      </c>
      <c r="B63" s="319" t="s">
        <v>372</v>
      </c>
      <c r="C63" s="273"/>
      <c r="D63" s="273"/>
      <c r="E63" s="273"/>
      <c r="F63" s="329"/>
      <c r="G63" s="274">
        <f t="shared" si="56"/>
        <v>0</v>
      </c>
      <c r="H63" s="329">
        <v>7604662.6699999999</v>
      </c>
      <c r="I63" s="274">
        <f t="shared" si="57"/>
        <v>7604662.6699999999</v>
      </c>
      <c r="J63" s="329"/>
      <c r="K63" s="274">
        <f t="shared" si="58"/>
        <v>7604662.6699999999</v>
      </c>
      <c r="L63" s="273"/>
      <c r="M63" s="273"/>
      <c r="N63" s="274"/>
      <c r="O63" s="274"/>
      <c r="P63" s="274">
        <f t="shared" si="72"/>
        <v>0</v>
      </c>
      <c r="Q63" s="273"/>
      <c r="R63" s="273"/>
      <c r="S63" s="274"/>
      <c r="T63" s="274"/>
      <c r="U63" s="274"/>
      <c r="V63" s="258"/>
    </row>
    <row r="64" spans="1:22" s="186" customFormat="1" ht="38.4" customHeight="1">
      <c r="A64" s="353" t="s">
        <v>486</v>
      </c>
      <c r="B64" s="319" t="s">
        <v>372</v>
      </c>
      <c r="C64" s="273"/>
      <c r="D64" s="273"/>
      <c r="E64" s="273"/>
      <c r="F64" s="329"/>
      <c r="G64" s="274"/>
      <c r="H64" s="329">
        <v>1542661</v>
      </c>
      <c r="I64" s="274">
        <f t="shared" si="57"/>
        <v>1542661</v>
      </c>
      <c r="J64" s="329"/>
      <c r="K64" s="274">
        <f t="shared" si="58"/>
        <v>1542661</v>
      </c>
      <c r="L64" s="273"/>
      <c r="M64" s="273"/>
      <c r="N64" s="274"/>
      <c r="O64" s="274"/>
      <c r="P64" s="274"/>
      <c r="Q64" s="273"/>
      <c r="R64" s="273"/>
      <c r="S64" s="274"/>
      <c r="T64" s="274"/>
      <c r="U64" s="274"/>
      <c r="V64" s="258"/>
    </row>
    <row r="65" spans="1:27" s="186" customFormat="1" ht="30" customHeight="1">
      <c r="A65" s="353" t="s">
        <v>489</v>
      </c>
      <c r="B65" s="319" t="s">
        <v>372</v>
      </c>
      <c r="C65" s="273"/>
      <c r="D65" s="273"/>
      <c r="E65" s="273"/>
      <c r="F65" s="329"/>
      <c r="G65" s="274"/>
      <c r="H65" s="329">
        <v>605297</v>
      </c>
      <c r="I65" s="274">
        <f t="shared" si="57"/>
        <v>605297</v>
      </c>
      <c r="J65" s="329"/>
      <c r="K65" s="274">
        <f t="shared" si="58"/>
        <v>605297</v>
      </c>
      <c r="L65" s="273"/>
      <c r="M65" s="273"/>
      <c r="N65" s="274"/>
      <c r="O65" s="274"/>
      <c r="P65" s="274"/>
      <c r="Q65" s="273"/>
      <c r="R65" s="273"/>
      <c r="S65" s="274"/>
      <c r="T65" s="274"/>
      <c r="U65" s="274"/>
      <c r="V65" s="258"/>
    </row>
    <row r="66" spans="1:27" s="186" customFormat="1" ht="16.8" customHeight="1">
      <c r="A66" s="353" t="s">
        <v>492</v>
      </c>
      <c r="B66" s="319" t="s">
        <v>372</v>
      </c>
      <c r="C66" s="273"/>
      <c r="D66" s="273"/>
      <c r="E66" s="273"/>
      <c r="F66" s="329"/>
      <c r="G66" s="274"/>
      <c r="H66" s="329">
        <v>2500000</v>
      </c>
      <c r="I66" s="274">
        <f t="shared" si="57"/>
        <v>2500000</v>
      </c>
      <c r="J66" s="329"/>
      <c r="K66" s="274">
        <f t="shared" si="58"/>
        <v>2500000</v>
      </c>
      <c r="L66" s="273"/>
      <c r="M66" s="273"/>
      <c r="N66" s="274"/>
      <c r="O66" s="274"/>
      <c r="P66" s="274"/>
      <c r="Q66" s="273"/>
      <c r="R66" s="273"/>
      <c r="S66" s="274"/>
      <c r="T66" s="274"/>
      <c r="U66" s="274"/>
      <c r="V66" s="258"/>
    </row>
    <row r="67" spans="1:27" s="186" customFormat="1" ht="27.6" customHeight="1">
      <c r="A67" s="353" t="s">
        <v>494</v>
      </c>
      <c r="B67" s="319" t="s">
        <v>372</v>
      </c>
      <c r="C67" s="273"/>
      <c r="D67" s="273"/>
      <c r="E67" s="273"/>
      <c r="F67" s="329"/>
      <c r="G67" s="274"/>
      <c r="H67" s="329">
        <v>96551.78</v>
      </c>
      <c r="I67" s="274">
        <f t="shared" si="57"/>
        <v>96551.78</v>
      </c>
      <c r="J67" s="329"/>
      <c r="K67" s="274">
        <f t="shared" si="58"/>
        <v>96551.78</v>
      </c>
      <c r="L67" s="273"/>
      <c r="M67" s="273"/>
      <c r="N67" s="274"/>
      <c r="O67" s="274"/>
      <c r="P67" s="274"/>
      <c r="Q67" s="273"/>
      <c r="R67" s="273"/>
      <c r="S67" s="274"/>
      <c r="T67" s="274"/>
      <c r="U67" s="274"/>
      <c r="V67" s="258"/>
    </row>
    <row r="68" spans="1:27" s="186" customFormat="1" ht="15.6" customHeight="1">
      <c r="A68" s="353" t="s">
        <v>496</v>
      </c>
      <c r="B68" s="319"/>
      <c r="C68" s="273"/>
      <c r="D68" s="273"/>
      <c r="E68" s="273"/>
      <c r="F68" s="329"/>
      <c r="G68" s="274"/>
      <c r="H68" s="329"/>
      <c r="I68" s="274"/>
      <c r="J68" s="329">
        <v>500500</v>
      </c>
      <c r="K68" s="274">
        <f t="shared" si="58"/>
        <v>500500</v>
      </c>
      <c r="L68" s="273"/>
      <c r="M68" s="273"/>
      <c r="N68" s="274"/>
      <c r="O68" s="274"/>
      <c r="P68" s="274"/>
      <c r="Q68" s="273"/>
      <c r="R68" s="273"/>
      <c r="S68" s="274"/>
      <c r="T68" s="274"/>
      <c r="U68" s="274"/>
      <c r="V68" s="258"/>
    </row>
    <row r="69" spans="1:27" s="186" customFormat="1" ht="15.6" customHeight="1">
      <c r="A69" s="353" t="s">
        <v>497</v>
      </c>
      <c r="B69" s="319"/>
      <c r="C69" s="273"/>
      <c r="D69" s="273"/>
      <c r="E69" s="273"/>
      <c r="F69" s="329"/>
      <c r="G69" s="274"/>
      <c r="H69" s="329"/>
      <c r="I69" s="274"/>
      <c r="J69" s="329">
        <v>4853333</v>
      </c>
      <c r="K69" s="274">
        <f t="shared" si="58"/>
        <v>4853333</v>
      </c>
      <c r="L69" s="273"/>
      <c r="M69" s="273"/>
      <c r="N69" s="274"/>
      <c r="O69" s="274"/>
      <c r="P69" s="274"/>
      <c r="Q69" s="273"/>
      <c r="R69" s="273"/>
      <c r="S69" s="274"/>
      <c r="T69" s="274"/>
      <c r="U69" s="274"/>
      <c r="V69" s="258"/>
    </row>
    <row r="70" spans="1:27" s="292" customFormat="1" ht="16.8" customHeight="1">
      <c r="A70" s="355" t="s">
        <v>76</v>
      </c>
      <c r="B70" s="317" t="s">
        <v>112</v>
      </c>
      <c r="C70" s="269">
        <f t="shared" ref="C70:S70" si="73">SUM(C71:C86)</f>
        <v>884905479.19000006</v>
      </c>
      <c r="D70" s="269">
        <f t="shared" si="73"/>
        <v>-7853907.120000001</v>
      </c>
      <c r="E70" s="269">
        <f>SUM(E71:E87)</f>
        <v>877051572.07000005</v>
      </c>
      <c r="F70" s="269">
        <f t="shared" ref="F70:G70" si="74">SUM(F71:F87)</f>
        <v>0</v>
      </c>
      <c r="G70" s="269">
        <f t="shared" si="74"/>
        <v>877051572.07000005</v>
      </c>
      <c r="H70" s="270">
        <f t="shared" ref="H70:I70" si="75">SUM(H71:H87)</f>
        <v>7241580</v>
      </c>
      <c r="I70" s="270">
        <f t="shared" si="75"/>
        <v>884293152.07000005</v>
      </c>
      <c r="J70" s="270">
        <f t="shared" ref="J70:K70" si="76">SUM(J71:J87)</f>
        <v>-760310</v>
      </c>
      <c r="K70" s="270">
        <f t="shared" si="76"/>
        <v>883532842.07000005</v>
      </c>
      <c r="L70" s="269">
        <f t="shared" si="73"/>
        <v>861410487.24000001</v>
      </c>
      <c r="M70" s="269">
        <f t="shared" si="73"/>
        <v>-6583966.8000000007</v>
      </c>
      <c r="N70" s="269">
        <f t="shared" si="73"/>
        <v>854826520.43999994</v>
      </c>
      <c r="O70" s="270">
        <f t="shared" ref="O70:P70" si="77">SUM(O71:O86)</f>
        <v>0</v>
      </c>
      <c r="P70" s="270">
        <f t="shared" si="77"/>
        <v>854826520.43999994</v>
      </c>
      <c r="Q70" s="269">
        <f t="shared" si="73"/>
        <v>887232194.14999998</v>
      </c>
      <c r="R70" s="269">
        <f t="shared" si="73"/>
        <v>-5898634.7000000011</v>
      </c>
      <c r="S70" s="269">
        <f t="shared" si="73"/>
        <v>881333559.44999993</v>
      </c>
      <c r="T70" s="270">
        <f t="shared" ref="T70:U70" si="78">SUM(T71:T86)</f>
        <v>-19660112.960000001</v>
      </c>
      <c r="U70" s="270">
        <f t="shared" si="78"/>
        <v>861673446.49000001</v>
      </c>
      <c r="V70" s="261"/>
      <c r="W70" s="291"/>
      <c r="Y70" s="293"/>
      <c r="Z70" s="293"/>
      <c r="AA70" s="293"/>
    </row>
    <row r="71" spans="1:27" ht="52.8">
      <c r="A71" s="353" t="s">
        <v>440</v>
      </c>
      <c r="B71" s="319" t="s">
        <v>382</v>
      </c>
      <c r="C71" s="273">
        <v>65219627.200000003</v>
      </c>
      <c r="D71" s="273"/>
      <c r="E71" s="273">
        <f>C71+D71</f>
        <v>65219627.200000003</v>
      </c>
      <c r="F71" s="274"/>
      <c r="G71" s="274">
        <f>E71+F71</f>
        <v>65219627.200000003</v>
      </c>
      <c r="H71" s="274"/>
      <c r="I71" s="274">
        <f>G71+H71</f>
        <v>65219627.200000003</v>
      </c>
      <c r="J71" s="274"/>
      <c r="K71" s="274">
        <f>I71+J71</f>
        <v>65219627.200000003</v>
      </c>
      <c r="L71" s="274">
        <v>0</v>
      </c>
      <c r="M71" s="274"/>
      <c r="N71" s="274">
        <f>L71+M71</f>
        <v>0</v>
      </c>
      <c r="O71" s="274"/>
      <c r="P71" s="274">
        <f>N71+O71</f>
        <v>0</v>
      </c>
      <c r="Q71" s="274">
        <v>0</v>
      </c>
      <c r="R71" s="274"/>
      <c r="S71" s="274">
        <f>Q71+R71</f>
        <v>0</v>
      </c>
      <c r="T71" s="274"/>
      <c r="U71" s="274">
        <f>S71+T71</f>
        <v>0</v>
      </c>
      <c r="V71" s="262"/>
    </row>
    <row r="72" spans="1:27" ht="39" customHeight="1">
      <c r="A72" s="353" t="s">
        <v>441</v>
      </c>
      <c r="B72" s="318" t="s">
        <v>382</v>
      </c>
      <c r="C72" s="273">
        <v>1331012.8</v>
      </c>
      <c r="D72" s="273"/>
      <c r="E72" s="273">
        <f t="shared" ref="E72:E86" si="79">C72+D72</f>
        <v>1331012.8</v>
      </c>
      <c r="F72" s="274"/>
      <c r="G72" s="274">
        <f t="shared" ref="G72:G84" si="80">E72+F72</f>
        <v>1331012.8</v>
      </c>
      <c r="H72" s="274"/>
      <c r="I72" s="274">
        <f t="shared" ref="I72:I84" si="81">G72+H72</f>
        <v>1331012.8</v>
      </c>
      <c r="J72" s="274"/>
      <c r="K72" s="274">
        <f t="shared" ref="K72:K84" si="82">I72+J72</f>
        <v>1331012.8</v>
      </c>
      <c r="L72" s="274">
        <v>0</v>
      </c>
      <c r="M72" s="274"/>
      <c r="N72" s="274">
        <f t="shared" ref="N72:N86" si="83">L72+M72</f>
        <v>0</v>
      </c>
      <c r="O72" s="274"/>
      <c r="P72" s="274">
        <f t="shared" ref="P72:P77" si="84">N72+O72</f>
        <v>0</v>
      </c>
      <c r="Q72" s="274">
        <v>0</v>
      </c>
      <c r="R72" s="274"/>
      <c r="S72" s="274">
        <f t="shared" ref="S72:S86" si="85">Q72+R72</f>
        <v>0</v>
      </c>
      <c r="T72" s="274"/>
      <c r="U72" s="274">
        <f t="shared" ref="U72:U77" si="86">S72+T72</f>
        <v>0</v>
      </c>
      <c r="V72" s="262"/>
    </row>
    <row r="73" spans="1:27" ht="24.75" customHeight="1">
      <c r="A73" s="353" t="s">
        <v>429</v>
      </c>
      <c r="B73" s="318" t="s">
        <v>382</v>
      </c>
      <c r="C73" s="273">
        <v>431436.97</v>
      </c>
      <c r="D73" s="273">
        <v>3864.89</v>
      </c>
      <c r="E73" s="273">
        <f t="shared" si="79"/>
        <v>435301.86</v>
      </c>
      <c r="F73" s="274"/>
      <c r="G73" s="274">
        <f t="shared" si="80"/>
        <v>435301.86</v>
      </c>
      <c r="H73" s="274"/>
      <c r="I73" s="274">
        <f t="shared" si="81"/>
        <v>435301.86</v>
      </c>
      <c r="J73" s="274"/>
      <c r="K73" s="274">
        <f t="shared" si="82"/>
        <v>435301.86</v>
      </c>
      <c r="L73" s="274">
        <v>468998.64</v>
      </c>
      <c r="M73" s="274">
        <v>-13771.87</v>
      </c>
      <c r="N73" s="274">
        <f t="shared" si="83"/>
        <v>455226.77</v>
      </c>
      <c r="O73" s="274"/>
      <c r="P73" s="274">
        <f t="shared" si="84"/>
        <v>455226.77</v>
      </c>
      <c r="Q73" s="274">
        <v>528820.61</v>
      </c>
      <c r="R73" s="274">
        <v>-57242.2</v>
      </c>
      <c r="S73" s="274">
        <f t="shared" si="85"/>
        <v>471578.41</v>
      </c>
      <c r="T73" s="274"/>
      <c r="U73" s="274">
        <f t="shared" si="86"/>
        <v>471578.41</v>
      </c>
      <c r="V73" s="262"/>
    </row>
    <row r="74" spans="1:27" ht="39" customHeight="1">
      <c r="A74" s="353" t="s">
        <v>413</v>
      </c>
      <c r="B74" s="318" t="s">
        <v>382</v>
      </c>
      <c r="C74" s="273">
        <v>14000</v>
      </c>
      <c r="D74" s="273"/>
      <c r="E74" s="273">
        <f t="shared" si="79"/>
        <v>14000</v>
      </c>
      <c r="F74" s="274"/>
      <c r="G74" s="274">
        <f t="shared" si="80"/>
        <v>14000</v>
      </c>
      <c r="H74" s="274"/>
      <c r="I74" s="274">
        <f t="shared" si="81"/>
        <v>14000</v>
      </c>
      <c r="J74" s="274"/>
      <c r="K74" s="274">
        <f t="shared" si="82"/>
        <v>14000</v>
      </c>
      <c r="L74" s="274">
        <v>14000</v>
      </c>
      <c r="M74" s="274"/>
      <c r="N74" s="274">
        <f t="shared" si="83"/>
        <v>14000</v>
      </c>
      <c r="O74" s="274"/>
      <c r="P74" s="274">
        <f t="shared" si="84"/>
        <v>14000</v>
      </c>
      <c r="Q74" s="274">
        <v>14000</v>
      </c>
      <c r="R74" s="274"/>
      <c r="S74" s="274">
        <f t="shared" si="85"/>
        <v>14000</v>
      </c>
      <c r="T74" s="274"/>
      <c r="U74" s="274">
        <f t="shared" si="86"/>
        <v>14000</v>
      </c>
      <c r="V74" s="262"/>
    </row>
    <row r="75" spans="1:27" ht="24.75" customHeight="1">
      <c r="A75" s="353" t="s">
        <v>420</v>
      </c>
      <c r="B75" s="318" t="s">
        <v>382</v>
      </c>
      <c r="C75" s="273">
        <v>35000</v>
      </c>
      <c r="D75" s="273"/>
      <c r="E75" s="273">
        <f t="shared" si="79"/>
        <v>35000</v>
      </c>
      <c r="F75" s="274"/>
      <c r="G75" s="274">
        <f t="shared" si="80"/>
        <v>35000</v>
      </c>
      <c r="H75" s="274"/>
      <c r="I75" s="274">
        <f t="shared" si="81"/>
        <v>35000</v>
      </c>
      <c r="J75" s="274"/>
      <c r="K75" s="274">
        <f t="shared" si="82"/>
        <v>35000</v>
      </c>
      <c r="L75" s="274">
        <v>35000</v>
      </c>
      <c r="M75" s="274"/>
      <c r="N75" s="274">
        <f t="shared" si="83"/>
        <v>35000</v>
      </c>
      <c r="O75" s="274"/>
      <c r="P75" s="274">
        <f t="shared" si="84"/>
        <v>35000</v>
      </c>
      <c r="Q75" s="274">
        <v>35000</v>
      </c>
      <c r="R75" s="274"/>
      <c r="S75" s="274">
        <f t="shared" si="85"/>
        <v>35000</v>
      </c>
      <c r="T75" s="274"/>
      <c r="U75" s="274">
        <f t="shared" si="86"/>
        <v>35000</v>
      </c>
      <c r="V75" s="262"/>
    </row>
    <row r="76" spans="1:27" ht="55.8" customHeight="1">
      <c r="A76" s="353" t="s">
        <v>430</v>
      </c>
      <c r="B76" s="318" t="s">
        <v>382</v>
      </c>
      <c r="C76" s="273">
        <v>60713050.770000003</v>
      </c>
      <c r="D76" s="273">
        <v>-8121933.6100000003</v>
      </c>
      <c r="E76" s="273">
        <f t="shared" si="79"/>
        <v>52591117.160000004</v>
      </c>
      <c r="F76" s="274"/>
      <c r="G76" s="274">
        <f t="shared" si="80"/>
        <v>52591117.160000004</v>
      </c>
      <c r="H76" s="274"/>
      <c r="I76" s="274">
        <f t="shared" si="81"/>
        <v>52591117.160000004</v>
      </c>
      <c r="J76" s="274">
        <v>550000</v>
      </c>
      <c r="K76" s="274">
        <f t="shared" si="82"/>
        <v>53141117.160000004</v>
      </c>
      <c r="L76" s="274">
        <v>63141573.200000003</v>
      </c>
      <c r="M76" s="274">
        <v>-6310791.1100000003</v>
      </c>
      <c r="N76" s="274">
        <f t="shared" si="83"/>
        <v>56830782.090000004</v>
      </c>
      <c r="O76" s="274"/>
      <c r="P76" s="274">
        <f t="shared" si="84"/>
        <v>56830782.090000004</v>
      </c>
      <c r="Q76" s="274">
        <v>71637135.730000004</v>
      </c>
      <c r="R76" s="274">
        <v>-5581730.3799999999</v>
      </c>
      <c r="S76" s="274">
        <f t="shared" si="85"/>
        <v>66055405.350000001</v>
      </c>
      <c r="T76" s="274">
        <v>-19660112.960000001</v>
      </c>
      <c r="U76" s="274">
        <f t="shared" si="86"/>
        <v>46395292.390000001</v>
      </c>
      <c r="V76" s="262"/>
    </row>
    <row r="77" spans="1:27" ht="39.6">
      <c r="A77" s="353" t="s">
        <v>431</v>
      </c>
      <c r="B77" s="318" t="s">
        <v>382</v>
      </c>
      <c r="C77" s="273">
        <v>4971604.92</v>
      </c>
      <c r="D77" s="273"/>
      <c r="E77" s="273">
        <f t="shared" si="79"/>
        <v>4971604.92</v>
      </c>
      <c r="F77" s="274"/>
      <c r="G77" s="274">
        <f t="shared" si="80"/>
        <v>4971604.92</v>
      </c>
      <c r="H77" s="274"/>
      <c r="I77" s="274">
        <f t="shared" si="81"/>
        <v>4971604.92</v>
      </c>
      <c r="J77" s="274"/>
      <c r="K77" s="274">
        <f t="shared" si="82"/>
        <v>4971604.92</v>
      </c>
      <c r="L77" s="274">
        <v>5170475.4000000004</v>
      </c>
      <c r="M77" s="274"/>
      <c r="N77" s="274">
        <f t="shared" si="83"/>
        <v>5170475.4000000004</v>
      </c>
      <c r="O77" s="274"/>
      <c r="P77" s="274">
        <f t="shared" si="84"/>
        <v>5170475.4000000004</v>
      </c>
      <c r="Q77" s="274">
        <v>5377303.2400000002</v>
      </c>
      <c r="R77" s="274"/>
      <c r="S77" s="274">
        <f t="shared" si="85"/>
        <v>5377303.2400000002</v>
      </c>
      <c r="T77" s="274"/>
      <c r="U77" s="274">
        <f t="shared" si="86"/>
        <v>5377303.2400000002</v>
      </c>
      <c r="V77" s="262"/>
    </row>
    <row r="78" spans="1:27" s="304" customFormat="1" ht="39.6">
      <c r="A78" s="353" t="s">
        <v>437</v>
      </c>
      <c r="B78" s="320" t="s">
        <v>382</v>
      </c>
      <c r="C78" s="274">
        <v>3215798</v>
      </c>
      <c r="D78" s="274"/>
      <c r="E78" s="274">
        <f t="shared" ref="E78" si="87">C78+D78</f>
        <v>3215798</v>
      </c>
      <c r="F78" s="274"/>
      <c r="G78" s="274">
        <f t="shared" si="80"/>
        <v>3215798</v>
      </c>
      <c r="H78" s="274"/>
      <c r="I78" s="274">
        <f t="shared" si="81"/>
        <v>3215798</v>
      </c>
      <c r="J78" s="274"/>
      <c r="K78" s="274">
        <f t="shared" si="82"/>
        <v>3215798</v>
      </c>
      <c r="L78" s="274"/>
      <c r="M78" s="274"/>
      <c r="N78" s="274"/>
      <c r="O78" s="274"/>
      <c r="P78" s="274"/>
      <c r="Q78" s="274"/>
      <c r="R78" s="274"/>
      <c r="S78" s="274"/>
      <c r="T78" s="274"/>
      <c r="U78" s="274"/>
      <c r="V78" s="262"/>
      <c r="W78" s="308"/>
    </row>
    <row r="79" spans="1:27" ht="39.6">
      <c r="A79" s="353" t="s">
        <v>432</v>
      </c>
      <c r="B79" s="318" t="s">
        <v>390</v>
      </c>
      <c r="C79" s="273">
        <v>8545600</v>
      </c>
      <c r="D79" s="273"/>
      <c r="E79" s="273">
        <f t="shared" si="79"/>
        <v>8545600</v>
      </c>
      <c r="F79" s="274"/>
      <c r="G79" s="274">
        <f t="shared" si="80"/>
        <v>8545600</v>
      </c>
      <c r="H79" s="274"/>
      <c r="I79" s="274">
        <f t="shared" si="81"/>
        <v>8545600</v>
      </c>
      <c r="J79" s="274">
        <v>-1310310</v>
      </c>
      <c r="K79" s="274">
        <f t="shared" si="82"/>
        <v>7235290</v>
      </c>
      <c r="L79" s="274">
        <v>8653080</v>
      </c>
      <c r="M79" s="274"/>
      <c r="N79" s="274">
        <f t="shared" si="83"/>
        <v>8653080</v>
      </c>
      <c r="O79" s="274"/>
      <c r="P79" s="274">
        <f t="shared" ref="P79:P86" si="88">N79+O79</f>
        <v>8653080</v>
      </c>
      <c r="Q79" s="274">
        <v>9990560</v>
      </c>
      <c r="R79" s="274"/>
      <c r="S79" s="274">
        <f t="shared" si="85"/>
        <v>9990560</v>
      </c>
      <c r="T79" s="274"/>
      <c r="U79" s="274">
        <f t="shared" ref="U79:U86" si="89">S79+T79</f>
        <v>9990560</v>
      </c>
      <c r="V79" s="262"/>
    </row>
    <row r="80" spans="1:27" ht="75" customHeight="1">
      <c r="A80" s="353" t="s">
        <v>433</v>
      </c>
      <c r="B80" s="318" t="s">
        <v>392</v>
      </c>
      <c r="C80" s="273">
        <v>8514686.3300000001</v>
      </c>
      <c r="D80" s="273">
        <v>-8514686.3300000001</v>
      </c>
      <c r="E80" s="273">
        <f t="shared" si="79"/>
        <v>0</v>
      </c>
      <c r="F80" s="274"/>
      <c r="G80" s="274">
        <f t="shared" si="80"/>
        <v>0</v>
      </c>
      <c r="H80" s="274"/>
      <c r="I80" s="274">
        <f t="shared" si="81"/>
        <v>0</v>
      </c>
      <c r="J80" s="274"/>
      <c r="K80" s="274">
        <f t="shared" si="82"/>
        <v>0</v>
      </c>
      <c r="L80" s="274">
        <v>8962827.7200000007</v>
      </c>
      <c r="M80" s="274">
        <v>-297252.37</v>
      </c>
      <c r="N80" s="274">
        <f t="shared" si="83"/>
        <v>8665575.3500000015</v>
      </c>
      <c r="O80" s="274"/>
      <c r="P80" s="274">
        <f t="shared" si="88"/>
        <v>8665575.3500000015</v>
      </c>
      <c r="Q80" s="274">
        <v>8962827.7200000007</v>
      </c>
      <c r="R80" s="274">
        <v>-264318.86</v>
      </c>
      <c r="S80" s="274">
        <f t="shared" si="85"/>
        <v>8698508.8600000013</v>
      </c>
      <c r="T80" s="274"/>
      <c r="U80" s="274">
        <f t="shared" si="89"/>
        <v>8698508.8600000013</v>
      </c>
      <c r="V80" s="262"/>
    </row>
    <row r="81" spans="1:23" ht="28.2" customHeight="1">
      <c r="A81" s="353" t="s">
        <v>423</v>
      </c>
      <c r="B81" s="318" t="s">
        <v>394</v>
      </c>
      <c r="C81" s="273">
        <v>2485383.7999999998</v>
      </c>
      <c r="D81" s="273">
        <v>37873.75</v>
      </c>
      <c r="E81" s="273">
        <f t="shared" si="79"/>
        <v>2523257.5499999998</v>
      </c>
      <c r="F81" s="274"/>
      <c r="G81" s="274">
        <f t="shared" si="80"/>
        <v>2523257.5499999998</v>
      </c>
      <c r="H81" s="274"/>
      <c r="I81" s="274">
        <f t="shared" si="81"/>
        <v>2523257.5499999998</v>
      </c>
      <c r="J81" s="274"/>
      <c r="K81" s="274">
        <f t="shared" si="82"/>
        <v>2523257.5499999998</v>
      </c>
      <c r="L81" s="274">
        <v>2570332.25</v>
      </c>
      <c r="M81" s="274">
        <v>68308.3</v>
      </c>
      <c r="N81" s="274">
        <f t="shared" si="83"/>
        <v>2638640.5499999998</v>
      </c>
      <c r="O81" s="274"/>
      <c r="P81" s="274">
        <f t="shared" si="88"/>
        <v>2638640.5499999998</v>
      </c>
      <c r="Q81" s="274">
        <v>2664765.25</v>
      </c>
      <c r="R81" s="274">
        <v>68210.55</v>
      </c>
      <c r="S81" s="274">
        <f t="shared" si="85"/>
        <v>2732975.8</v>
      </c>
      <c r="T81" s="274"/>
      <c r="U81" s="274">
        <f t="shared" si="89"/>
        <v>2732975.8</v>
      </c>
      <c r="V81" s="262"/>
    </row>
    <row r="82" spans="1:23" ht="28.2" customHeight="1">
      <c r="A82" s="353" t="s">
        <v>422</v>
      </c>
      <c r="B82" s="318" t="s">
        <v>396</v>
      </c>
      <c r="C82" s="273">
        <v>4132.9799999999996</v>
      </c>
      <c r="D82" s="273">
        <v>-2722.4</v>
      </c>
      <c r="E82" s="273">
        <f t="shared" si="79"/>
        <v>1410.5799999999995</v>
      </c>
      <c r="F82" s="274"/>
      <c r="G82" s="274">
        <f t="shared" si="80"/>
        <v>1410.5799999999995</v>
      </c>
      <c r="H82" s="270"/>
      <c r="I82" s="274">
        <f t="shared" si="81"/>
        <v>1410.5799999999995</v>
      </c>
      <c r="J82" s="270"/>
      <c r="K82" s="274">
        <f t="shared" si="82"/>
        <v>1410.5799999999995</v>
      </c>
      <c r="L82" s="274">
        <v>3684.33</v>
      </c>
      <c r="M82" s="274">
        <v>-2200.91</v>
      </c>
      <c r="N82" s="274">
        <f t="shared" si="83"/>
        <v>1483.42</v>
      </c>
      <c r="O82" s="274"/>
      <c r="P82" s="274">
        <f t="shared" si="88"/>
        <v>1483.42</v>
      </c>
      <c r="Q82" s="274">
        <v>3684.75</v>
      </c>
      <c r="R82" s="274">
        <v>-2361.4499999999998</v>
      </c>
      <c r="S82" s="274">
        <f t="shared" si="85"/>
        <v>1323.3000000000002</v>
      </c>
      <c r="T82" s="274"/>
      <c r="U82" s="274">
        <f t="shared" si="89"/>
        <v>1323.3000000000002</v>
      </c>
      <c r="V82" s="262"/>
    </row>
    <row r="83" spans="1:23" ht="39.6" customHeight="1">
      <c r="A83" s="353" t="s">
        <v>434</v>
      </c>
      <c r="B83" s="318" t="s">
        <v>398</v>
      </c>
      <c r="C83" s="273">
        <v>30405510</v>
      </c>
      <c r="D83" s="273"/>
      <c r="E83" s="273">
        <f t="shared" si="79"/>
        <v>30405510</v>
      </c>
      <c r="F83" s="274"/>
      <c r="G83" s="274">
        <f t="shared" si="80"/>
        <v>30405510</v>
      </c>
      <c r="H83" s="270"/>
      <c r="I83" s="274">
        <f t="shared" si="81"/>
        <v>30405510</v>
      </c>
      <c r="J83" s="270"/>
      <c r="K83" s="274">
        <f t="shared" si="82"/>
        <v>30405510</v>
      </c>
      <c r="L83" s="274">
        <v>30783990</v>
      </c>
      <c r="M83" s="274"/>
      <c r="N83" s="274">
        <f t="shared" si="83"/>
        <v>30783990</v>
      </c>
      <c r="O83" s="274"/>
      <c r="P83" s="274">
        <f t="shared" si="88"/>
        <v>30783990</v>
      </c>
      <c r="Q83" s="274">
        <v>30783990</v>
      </c>
      <c r="R83" s="274"/>
      <c r="S83" s="274">
        <f t="shared" si="85"/>
        <v>30783990</v>
      </c>
      <c r="T83" s="274"/>
      <c r="U83" s="274">
        <f t="shared" si="89"/>
        <v>30783990</v>
      </c>
      <c r="V83" s="262"/>
    </row>
    <row r="84" spans="1:23" ht="24.75" customHeight="1">
      <c r="A84" s="353" t="s">
        <v>424</v>
      </c>
      <c r="B84" s="318" t="s">
        <v>400</v>
      </c>
      <c r="C84" s="273">
        <v>8375735.4199999999</v>
      </c>
      <c r="D84" s="273"/>
      <c r="E84" s="273">
        <f t="shared" si="79"/>
        <v>8375735.4199999999</v>
      </c>
      <c r="F84" s="274"/>
      <c r="G84" s="274">
        <f t="shared" si="80"/>
        <v>8375735.4199999999</v>
      </c>
      <c r="H84" s="270"/>
      <c r="I84" s="274">
        <f t="shared" si="81"/>
        <v>8375735.4199999999</v>
      </c>
      <c r="J84" s="270"/>
      <c r="K84" s="274">
        <f t="shared" si="82"/>
        <v>8375735.4199999999</v>
      </c>
      <c r="L84" s="274">
        <v>8754308.7100000009</v>
      </c>
      <c r="M84" s="274"/>
      <c r="N84" s="274">
        <f t="shared" si="83"/>
        <v>8754308.7100000009</v>
      </c>
      <c r="O84" s="274"/>
      <c r="P84" s="274">
        <f t="shared" si="88"/>
        <v>8754308.7100000009</v>
      </c>
      <c r="Q84" s="274">
        <v>9064989.8599999994</v>
      </c>
      <c r="R84" s="274"/>
      <c r="S84" s="274">
        <f t="shared" si="85"/>
        <v>9064989.8599999994</v>
      </c>
      <c r="T84" s="274"/>
      <c r="U84" s="274">
        <f t="shared" si="89"/>
        <v>9064989.8599999994</v>
      </c>
      <c r="V84" s="262"/>
    </row>
    <row r="85" spans="1:23" ht="28.2" customHeight="1">
      <c r="A85" s="353" t="s">
        <v>435</v>
      </c>
      <c r="B85" s="318" t="s">
        <v>402</v>
      </c>
      <c r="C85" s="273">
        <v>690642900</v>
      </c>
      <c r="D85" s="273">
        <v>511400</v>
      </c>
      <c r="E85" s="273">
        <f>C85+D85</f>
        <v>691154300</v>
      </c>
      <c r="F85" s="274"/>
      <c r="G85" s="274">
        <f>E85+F85</f>
        <v>691154300</v>
      </c>
      <c r="H85" s="270">
        <v>2609000</v>
      </c>
      <c r="I85" s="274">
        <f>G85+H85</f>
        <v>693763300</v>
      </c>
      <c r="J85" s="270"/>
      <c r="K85" s="274">
        <f>I85+J85</f>
        <v>693763300</v>
      </c>
      <c r="L85" s="274">
        <v>715126400</v>
      </c>
      <c r="M85" s="274"/>
      <c r="N85" s="274">
        <f t="shared" si="83"/>
        <v>715126400</v>
      </c>
      <c r="O85" s="274"/>
      <c r="P85" s="274">
        <f t="shared" si="88"/>
        <v>715126400</v>
      </c>
      <c r="Q85" s="274">
        <v>730443300</v>
      </c>
      <c r="R85" s="274"/>
      <c r="S85" s="274">
        <f t="shared" si="85"/>
        <v>730443300</v>
      </c>
      <c r="T85" s="274"/>
      <c r="U85" s="274">
        <f t="shared" si="89"/>
        <v>730443300</v>
      </c>
      <c r="V85" s="262"/>
    </row>
    <row r="86" spans="1:23" ht="55.8" customHeight="1">
      <c r="A86" s="353" t="s">
        <v>436</v>
      </c>
      <c r="B86" s="318" t="s">
        <v>402</v>
      </c>
      <c r="C86" s="273">
        <v>0</v>
      </c>
      <c r="D86" s="273">
        <v>8232296.5800000001</v>
      </c>
      <c r="E86" s="273">
        <f t="shared" si="79"/>
        <v>8232296.5800000001</v>
      </c>
      <c r="F86" s="274">
        <v>-4632580</v>
      </c>
      <c r="G86" s="274">
        <f t="shared" ref="G86:G87" si="90">E86+F86</f>
        <v>3599716.58</v>
      </c>
      <c r="H86" s="270"/>
      <c r="I86" s="274">
        <f t="shared" ref="I86:I87" si="91">G86+H86</f>
        <v>3599716.58</v>
      </c>
      <c r="J86" s="270">
        <v>4632580</v>
      </c>
      <c r="K86" s="274">
        <f t="shared" ref="K86:K87" si="92">I86+J86</f>
        <v>8232296.5800000001</v>
      </c>
      <c r="L86" s="274">
        <v>17725816.989999998</v>
      </c>
      <c r="M86" s="274">
        <v>-28258.84</v>
      </c>
      <c r="N86" s="274">
        <f t="shared" si="83"/>
        <v>17697558.149999999</v>
      </c>
      <c r="O86" s="274"/>
      <c r="P86" s="274">
        <f t="shared" si="88"/>
        <v>17697558.149999999</v>
      </c>
      <c r="Q86" s="274">
        <v>17725816.989999998</v>
      </c>
      <c r="R86" s="274">
        <v>-61192.36</v>
      </c>
      <c r="S86" s="274">
        <f t="shared" si="85"/>
        <v>17664624.629999999</v>
      </c>
      <c r="T86" s="274"/>
      <c r="U86" s="274">
        <f t="shared" si="89"/>
        <v>17664624.629999999</v>
      </c>
      <c r="V86" s="262"/>
    </row>
    <row r="87" spans="1:23" ht="48.75" customHeight="1">
      <c r="A87" s="353" t="s">
        <v>472</v>
      </c>
      <c r="B87" s="318" t="s">
        <v>473</v>
      </c>
      <c r="C87" s="273"/>
      <c r="D87" s="273"/>
      <c r="E87" s="273"/>
      <c r="F87" s="274">
        <v>4632580</v>
      </c>
      <c r="G87" s="274">
        <f t="shared" si="90"/>
        <v>4632580</v>
      </c>
      <c r="H87" s="270">
        <v>4632580</v>
      </c>
      <c r="I87" s="274">
        <f t="shared" si="91"/>
        <v>9265160</v>
      </c>
      <c r="J87" s="270">
        <v>-4632580</v>
      </c>
      <c r="K87" s="274">
        <f t="shared" si="92"/>
        <v>4632580</v>
      </c>
      <c r="L87" s="274"/>
      <c r="M87" s="274"/>
      <c r="N87" s="274"/>
      <c r="O87" s="274"/>
      <c r="P87" s="274"/>
      <c r="Q87" s="274"/>
      <c r="R87" s="274"/>
      <c r="S87" s="274"/>
      <c r="T87" s="274"/>
      <c r="U87" s="274"/>
      <c r="V87" s="262"/>
    </row>
    <row r="88" spans="1:23" s="292" customFormat="1">
      <c r="A88" s="355" t="s">
        <v>54</v>
      </c>
      <c r="B88" s="317" t="s">
        <v>130</v>
      </c>
      <c r="C88" s="269">
        <f>SUM(C89:C95)</f>
        <v>74696722.209999993</v>
      </c>
      <c r="D88" s="269">
        <f>SUM(D89:D95)</f>
        <v>36989079.350000001</v>
      </c>
      <c r="E88" s="269">
        <f>SUM(E89:E100)</f>
        <v>111685801.56</v>
      </c>
      <c r="F88" s="269">
        <f t="shared" ref="F88:G88" si="93">SUM(F89:F100)</f>
        <v>31660086.689999998</v>
      </c>
      <c r="G88" s="269">
        <f t="shared" si="93"/>
        <v>143345888.25</v>
      </c>
      <c r="H88" s="270">
        <f t="shared" ref="H88" si="94">SUM(H89:H100)</f>
        <v>0</v>
      </c>
      <c r="I88" s="270">
        <f>SUM(I89:I101)</f>
        <v>143345888.25</v>
      </c>
      <c r="J88" s="270">
        <f t="shared" ref="J88:K88" si="95">SUM(J89:J101)</f>
        <v>20129500</v>
      </c>
      <c r="K88" s="270">
        <f t="shared" si="95"/>
        <v>163475388.25</v>
      </c>
      <c r="L88" s="269">
        <f t="shared" ref="L88:S88" si="96">SUM(L89:L95)</f>
        <v>1555240.61</v>
      </c>
      <c r="M88" s="269">
        <f t="shared" si="96"/>
        <v>0</v>
      </c>
      <c r="N88" s="269">
        <f t="shared" si="96"/>
        <v>1555240.61</v>
      </c>
      <c r="O88" s="270">
        <f t="shared" ref="O88:P88" si="97">SUM(O89:O95)</f>
        <v>0</v>
      </c>
      <c r="P88" s="270">
        <f t="shared" si="97"/>
        <v>1555240.61</v>
      </c>
      <c r="Q88" s="269">
        <f t="shared" si="96"/>
        <v>714570.01</v>
      </c>
      <c r="R88" s="269">
        <f t="shared" si="96"/>
        <v>0</v>
      </c>
      <c r="S88" s="269">
        <f t="shared" si="96"/>
        <v>714570.01</v>
      </c>
      <c r="T88" s="270">
        <f t="shared" ref="T88:U88" si="98">SUM(T89:T95)</f>
        <v>0</v>
      </c>
      <c r="U88" s="270">
        <f t="shared" si="98"/>
        <v>714570.01</v>
      </c>
      <c r="V88" s="261"/>
      <c r="W88" s="291"/>
    </row>
    <row r="89" spans="1:23" ht="66">
      <c r="A89" s="353" t="s">
        <v>418</v>
      </c>
      <c r="B89" s="318" t="s">
        <v>406</v>
      </c>
      <c r="C89" s="273">
        <v>21481.599999999999</v>
      </c>
      <c r="D89" s="273"/>
      <c r="E89" s="273">
        <f>C89+D89</f>
        <v>21481.599999999999</v>
      </c>
      <c r="F89" s="274"/>
      <c r="G89" s="274">
        <f>E89+F89</f>
        <v>21481.599999999999</v>
      </c>
      <c r="H89" s="274"/>
      <c r="I89" s="274">
        <f>G89+H89</f>
        <v>21481.599999999999</v>
      </c>
      <c r="J89" s="274"/>
      <c r="K89" s="274">
        <f>I89+J89</f>
        <v>21481.599999999999</v>
      </c>
      <c r="L89" s="274">
        <v>0</v>
      </c>
      <c r="M89" s="274"/>
      <c r="N89" s="274">
        <f>L89+M89</f>
        <v>0</v>
      </c>
      <c r="O89" s="274"/>
      <c r="P89" s="274">
        <f>N89+O89</f>
        <v>0</v>
      </c>
      <c r="Q89" s="274">
        <v>0</v>
      </c>
      <c r="R89" s="274"/>
      <c r="S89" s="274">
        <f>Q89+R89</f>
        <v>0</v>
      </c>
      <c r="T89" s="274"/>
      <c r="U89" s="274">
        <f>S89+T89</f>
        <v>0</v>
      </c>
      <c r="V89" s="262"/>
    </row>
    <row r="90" spans="1:23" ht="26.4">
      <c r="A90" s="353" t="s">
        <v>414</v>
      </c>
      <c r="B90" s="318" t="s">
        <v>406</v>
      </c>
      <c r="C90" s="273">
        <v>1555240.61</v>
      </c>
      <c r="D90" s="273">
        <v>218574.36</v>
      </c>
      <c r="E90" s="273">
        <f t="shared" ref="E90:E95" si="99">C90+D90</f>
        <v>1773814.9700000002</v>
      </c>
      <c r="F90" s="274"/>
      <c r="G90" s="274">
        <f t="shared" ref="G90:G100" si="100">E90+F90</f>
        <v>1773814.9700000002</v>
      </c>
      <c r="H90" s="274"/>
      <c r="I90" s="274">
        <f t="shared" ref="I90:I100" si="101">G90+H90</f>
        <v>1773814.9700000002</v>
      </c>
      <c r="J90" s="274"/>
      <c r="K90" s="274">
        <f t="shared" ref="K90:K101" si="102">I90+J90</f>
        <v>1773814.9700000002</v>
      </c>
      <c r="L90" s="274">
        <v>1555240.61</v>
      </c>
      <c r="M90" s="274"/>
      <c r="N90" s="274">
        <f t="shared" ref="N90:N92" si="103">L90+M90</f>
        <v>1555240.61</v>
      </c>
      <c r="O90" s="274"/>
      <c r="P90" s="274">
        <f t="shared" ref="P90:P92" si="104">N90+O90</f>
        <v>1555240.61</v>
      </c>
      <c r="Q90" s="274">
        <v>714570.01</v>
      </c>
      <c r="R90" s="274"/>
      <c r="S90" s="274">
        <f t="shared" ref="S90:S102" si="105">Q90+R90</f>
        <v>714570.01</v>
      </c>
      <c r="T90" s="274"/>
      <c r="U90" s="274">
        <f t="shared" ref="U90:U92" si="106">S90+T90</f>
        <v>714570.01</v>
      </c>
      <c r="V90" s="262"/>
    </row>
    <row r="91" spans="1:23" ht="26.4">
      <c r="A91" s="353" t="s">
        <v>438</v>
      </c>
      <c r="B91" s="318" t="s">
        <v>406</v>
      </c>
      <c r="C91" s="273">
        <v>73120000</v>
      </c>
      <c r="D91" s="273"/>
      <c r="E91" s="273">
        <f t="shared" si="99"/>
        <v>73120000</v>
      </c>
      <c r="F91" s="274"/>
      <c r="G91" s="274">
        <f t="shared" si="100"/>
        <v>73120000</v>
      </c>
      <c r="H91" s="274"/>
      <c r="I91" s="274">
        <f t="shared" si="101"/>
        <v>73120000</v>
      </c>
      <c r="J91" s="274"/>
      <c r="K91" s="274">
        <f t="shared" si="102"/>
        <v>73120000</v>
      </c>
      <c r="L91" s="274">
        <v>0</v>
      </c>
      <c r="M91" s="274"/>
      <c r="N91" s="274">
        <f t="shared" si="103"/>
        <v>0</v>
      </c>
      <c r="O91" s="274"/>
      <c r="P91" s="274">
        <f t="shared" si="104"/>
        <v>0</v>
      </c>
      <c r="Q91" s="274">
        <v>0</v>
      </c>
      <c r="R91" s="274"/>
      <c r="S91" s="274">
        <f t="shared" si="105"/>
        <v>0</v>
      </c>
      <c r="T91" s="274"/>
      <c r="U91" s="274">
        <f t="shared" si="106"/>
        <v>0</v>
      </c>
      <c r="V91" s="262"/>
    </row>
    <row r="92" spans="1:23" ht="26.4">
      <c r="A92" s="353" t="s">
        <v>451</v>
      </c>
      <c r="B92" s="318" t="s">
        <v>406</v>
      </c>
      <c r="C92" s="273"/>
      <c r="D92" s="273">
        <v>16390116.210000001</v>
      </c>
      <c r="E92" s="273">
        <f t="shared" si="99"/>
        <v>16390116.210000001</v>
      </c>
      <c r="F92" s="274"/>
      <c r="G92" s="274">
        <f t="shared" si="100"/>
        <v>16390116.210000001</v>
      </c>
      <c r="H92" s="274"/>
      <c r="I92" s="274">
        <f t="shared" si="101"/>
        <v>16390116.210000001</v>
      </c>
      <c r="J92" s="270">
        <v>20000000</v>
      </c>
      <c r="K92" s="274">
        <f t="shared" si="102"/>
        <v>36390116.210000001</v>
      </c>
      <c r="L92" s="274"/>
      <c r="M92" s="274"/>
      <c r="N92" s="274">
        <f t="shared" si="103"/>
        <v>0</v>
      </c>
      <c r="O92" s="274"/>
      <c r="P92" s="274">
        <f t="shared" si="104"/>
        <v>0</v>
      </c>
      <c r="Q92" s="274"/>
      <c r="R92" s="274"/>
      <c r="S92" s="274">
        <f t="shared" si="105"/>
        <v>0</v>
      </c>
      <c r="T92" s="274"/>
      <c r="U92" s="274">
        <f t="shared" si="106"/>
        <v>0</v>
      </c>
      <c r="V92" s="262"/>
    </row>
    <row r="93" spans="1:23" ht="28.2" customHeight="1">
      <c r="A93" s="353" t="s">
        <v>461</v>
      </c>
      <c r="B93" s="318" t="s">
        <v>406</v>
      </c>
      <c r="C93" s="273"/>
      <c r="D93" s="273"/>
      <c r="E93" s="273"/>
      <c r="F93" s="328">
        <v>1106622.68</v>
      </c>
      <c r="G93" s="274">
        <f t="shared" si="100"/>
        <v>1106622.68</v>
      </c>
      <c r="H93" s="328"/>
      <c r="I93" s="274">
        <f t="shared" si="101"/>
        <v>1106622.68</v>
      </c>
      <c r="J93" s="328"/>
      <c r="K93" s="274">
        <f t="shared" si="102"/>
        <v>1106622.68</v>
      </c>
      <c r="L93" s="274"/>
      <c r="M93" s="274"/>
      <c r="N93" s="274"/>
      <c r="O93" s="274"/>
      <c r="P93" s="274"/>
      <c r="Q93" s="274"/>
      <c r="R93" s="274"/>
      <c r="S93" s="274"/>
      <c r="T93" s="274"/>
      <c r="U93" s="274"/>
      <c r="V93" s="262"/>
    </row>
    <row r="94" spans="1:23" ht="26.4">
      <c r="A94" s="353" t="s">
        <v>452</v>
      </c>
      <c r="B94" s="318" t="s">
        <v>406</v>
      </c>
      <c r="C94" s="273"/>
      <c r="D94" s="273">
        <v>19792777.780000001</v>
      </c>
      <c r="E94" s="273">
        <f t="shared" ref="E94" si="107">C94+D94</f>
        <v>19792777.780000001</v>
      </c>
      <c r="F94" s="328">
        <v>11094333.33</v>
      </c>
      <c r="G94" s="274">
        <f t="shared" si="100"/>
        <v>30887111.109999999</v>
      </c>
      <c r="H94" s="328"/>
      <c r="I94" s="274">
        <f t="shared" si="101"/>
        <v>30887111.109999999</v>
      </c>
      <c r="J94" s="328"/>
      <c r="K94" s="274">
        <f t="shared" si="102"/>
        <v>30887111.109999999</v>
      </c>
      <c r="L94" s="274"/>
      <c r="M94" s="274"/>
      <c r="N94" s="274"/>
      <c r="O94" s="274"/>
      <c r="P94" s="274"/>
      <c r="Q94" s="274"/>
      <c r="R94" s="274"/>
      <c r="S94" s="274"/>
      <c r="T94" s="274"/>
      <c r="U94" s="274"/>
      <c r="V94" s="262"/>
    </row>
    <row r="95" spans="1:23" ht="27.6" customHeight="1">
      <c r="A95" s="353" t="s">
        <v>450</v>
      </c>
      <c r="B95" s="318" t="s">
        <v>406</v>
      </c>
      <c r="C95" s="273"/>
      <c r="D95" s="273">
        <v>587611</v>
      </c>
      <c r="E95" s="273">
        <f t="shared" si="99"/>
        <v>587611</v>
      </c>
      <c r="F95" s="274"/>
      <c r="G95" s="274">
        <f t="shared" si="100"/>
        <v>587611</v>
      </c>
      <c r="H95" s="274"/>
      <c r="I95" s="274">
        <f t="shared" si="101"/>
        <v>587611</v>
      </c>
      <c r="J95" s="274"/>
      <c r="K95" s="274">
        <f t="shared" si="102"/>
        <v>587611</v>
      </c>
      <c r="L95" s="274"/>
      <c r="M95" s="274"/>
      <c r="N95" s="274"/>
      <c r="O95" s="274"/>
      <c r="P95" s="274"/>
      <c r="Q95" s="274"/>
      <c r="R95" s="274"/>
      <c r="S95" s="274"/>
      <c r="T95" s="274"/>
      <c r="U95" s="274"/>
      <c r="V95" s="262"/>
    </row>
    <row r="96" spans="1:23" ht="26.4">
      <c r="A96" s="353" t="s">
        <v>462</v>
      </c>
      <c r="B96" s="318" t="s">
        <v>406</v>
      </c>
      <c r="C96" s="273"/>
      <c r="D96" s="273"/>
      <c r="E96" s="273"/>
      <c r="F96" s="328">
        <v>700000</v>
      </c>
      <c r="G96" s="274">
        <f t="shared" si="100"/>
        <v>700000</v>
      </c>
      <c r="H96" s="328"/>
      <c r="I96" s="274">
        <f t="shared" si="101"/>
        <v>700000</v>
      </c>
      <c r="J96" s="328"/>
      <c r="K96" s="274">
        <f t="shared" si="102"/>
        <v>700000</v>
      </c>
      <c r="L96" s="274"/>
      <c r="M96" s="274"/>
      <c r="N96" s="274"/>
      <c r="O96" s="274"/>
      <c r="P96" s="274"/>
      <c r="Q96" s="274"/>
      <c r="R96" s="274"/>
      <c r="S96" s="274"/>
      <c r="T96" s="274"/>
      <c r="U96" s="274"/>
      <c r="V96" s="262"/>
    </row>
    <row r="97" spans="1:27" ht="54" customHeight="1">
      <c r="A97" s="353" t="s">
        <v>476</v>
      </c>
      <c r="B97" s="318" t="s">
        <v>406</v>
      </c>
      <c r="C97" s="273"/>
      <c r="D97" s="273"/>
      <c r="E97" s="273"/>
      <c r="F97" s="328">
        <v>6000000</v>
      </c>
      <c r="G97" s="274">
        <f t="shared" si="100"/>
        <v>6000000</v>
      </c>
      <c r="H97" s="328"/>
      <c r="I97" s="274">
        <f t="shared" si="101"/>
        <v>6000000</v>
      </c>
      <c r="J97" s="328"/>
      <c r="K97" s="274">
        <f t="shared" si="102"/>
        <v>6000000</v>
      </c>
      <c r="L97" s="274"/>
      <c r="M97" s="274"/>
      <c r="N97" s="274"/>
      <c r="O97" s="274"/>
      <c r="P97" s="274"/>
      <c r="Q97" s="274"/>
      <c r="R97" s="274"/>
      <c r="S97" s="274"/>
      <c r="T97" s="274"/>
      <c r="U97" s="274"/>
      <c r="V97" s="262"/>
    </row>
    <row r="98" spans="1:27" ht="19.8" customHeight="1">
      <c r="A98" s="353" t="s">
        <v>475</v>
      </c>
      <c r="B98" s="318" t="s">
        <v>406</v>
      </c>
      <c r="C98" s="273"/>
      <c r="D98" s="273"/>
      <c r="E98" s="273"/>
      <c r="F98" s="328">
        <v>3437500</v>
      </c>
      <c r="G98" s="274">
        <f t="shared" si="100"/>
        <v>3437500</v>
      </c>
      <c r="H98" s="328"/>
      <c r="I98" s="274">
        <f t="shared" si="101"/>
        <v>3437500</v>
      </c>
      <c r="J98" s="328"/>
      <c r="K98" s="274">
        <f t="shared" si="102"/>
        <v>3437500</v>
      </c>
      <c r="L98" s="274"/>
      <c r="M98" s="274"/>
      <c r="N98" s="274"/>
      <c r="O98" s="274"/>
      <c r="P98" s="274"/>
      <c r="Q98" s="274"/>
      <c r="R98" s="274"/>
      <c r="S98" s="274"/>
      <c r="T98" s="274"/>
      <c r="U98" s="274"/>
      <c r="V98" s="262"/>
    </row>
    <row r="99" spans="1:27" ht="28.8" customHeight="1">
      <c r="A99" s="353" t="s">
        <v>481</v>
      </c>
      <c r="B99" s="318" t="s">
        <v>406</v>
      </c>
      <c r="C99" s="273"/>
      <c r="D99" s="273"/>
      <c r="E99" s="273"/>
      <c r="F99" s="328">
        <v>6000000</v>
      </c>
      <c r="G99" s="274">
        <f t="shared" si="100"/>
        <v>6000000</v>
      </c>
      <c r="H99" s="328"/>
      <c r="I99" s="274">
        <f t="shared" si="101"/>
        <v>6000000</v>
      </c>
      <c r="J99" s="328"/>
      <c r="K99" s="274">
        <f t="shared" si="102"/>
        <v>6000000</v>
      </c>
      <c r="L99" s="274"/>
      <c r="M99" s="274"/>
      <c r="N99" s="274"/>
      <c r="O99" s="274"/>
      <c r="P99" s="274"/>
      <c r="Q99" s="274"/>
      <c r="R99" s="274"/>
      <c r="S99" s="274"/>
      <c r="T99" s="274"/>
      <c r="U99" s="274"/>
      <c r="V99" s="262"/>
    </row>
    <row r="100" spans="1:27" ht="30.6" customHeight="1">
      <c r="A100" s="353" t="s">
        <v>470</v>
      </c>
      <c r="B100" s="318" t="s">
        <v>471</v>
      </c>
      <c r="C100" s="273"/>
      <c r="D100" s="273"/>
      <c r="E100" s="273"/>
      <c r="F100" s="328">
        <v>3321630.68</v>
      </c>
      <c r="G100" s="274">
        <f t="shared" si="100"/>
        <v>3321630.68</v>
      </c>
      <c r="H100" s="328"/>
      <c r="I100" s="274">
        <f t="shared" si="101"/>
        <v>3321630.68</v>
      </c>
      <c r="J100" s="328"/>
      <c r="K100" s="274">
        <f t="shared" si="102"/>
        <v>3321630.68</v>
      </c>
      <c r="L100" s="274"/>
      <c r="M100" s="274"/>
      <c r="N100" s="274"/>
      <c r="O100" s="274"/>
      <c r="P100" s="274"/>
      <c r="Q100" s="274"/>
      <c r="R100" s="274"/>
      <c r="S100" s="274"/>
      <c r="T100" s="274"/>
      <c r="U100" s="274"/>
      <c r="V100" s="262"/>
    </row>
    <row r="101" spans="1:27" ht="30.6" customHeight="1">
      <c r="A101" s="353" t="s">
        <v>499</v>
      </c>
      <c r="B101" s="318"/>
      <c r="C101" s="273"/>
      <c r="D101" s="273"/>
      <c r="E101" s="273"/>
      <c r="F101" s="328"/>
      <c r="G101" s="274"/>
      <c r="H101" s="328"/>
      <c r="I101" s="274"/>
      <c r="J101" s="328">
        <v>129500</v>
      </c>
      <c r="K101" s="274">
        <f t="shared" si="102"/>
        <v>129500</v>
      </c>
      <c r="L101" s="274"/>
      <c r="M101" s="274"/>
      <c r="N101" s="274"/>
      <c r="O101" s="274"/>
      <c r="P101" s="274"/>
      <c r="Q101" s="274"/>
      <c r="R101" s="274"/>
      <c r="S101" s="274"/>
      <c r="T101" s="274"/>
      <c r="U101" s="274"/>
      <c r="V101" s="262"/>
    </row>
    <row r="102" spans="1:27" s="292" customFormat="1">
      <c r="A102" s="355" t="s">
        <v>256</v>
      </c>
      <c r="B102" s="317" t="s">
        <v>257</v>
      </c>
      <c r="C102" s="269">
        <v>9079841.6099999994</v>
      </c>
      <c r="D102" s="269"/>
      <c r="E102" s="269">
        <f>E103</f>
        <v>9079841.6099999994</v>
      </c>
      <c r="F102" s="270"/>
      <c r="G102" s="270">
        <f>G103</f>
        <v>9079841.6099999994</v>
      </c>
      <c r="H102" s="270"/>
      <c r="I102" s="270">
        <f>I103</f>
        <v>9448976.6099999994</v>
      </c>
      <c r="J102" s="270">
        <f>J103</f>
        <v>-615877.30000000005</v>
      </c>
      <c r="K102" s="270">
        <f>K103</f>
        <v>8833099.3099999987</v>
      </c>
      <c r="L102" s="270">
        <v>0</v>
      </c>
      <c r="M102" s="270">
        <v>0</v>
      </c>
      <c r="N102" s="270">
        <v>0</v>
      </c>
      <c r="O102" s="270">
        <v>0</v>
      </c>
      <c r="P102" s="270">
        <v>0</v>
      </c>
      <c r="Q102" s="270">
        <v>0</v>
      </c>
      <c r="R102" s="270">
        <v>0</v>
      </c>
      <c r="S102" s="274">
        <f t="shared" si="105"/>
        <v>0</v>
      </c>
      <c r="T102" s="270">
        <v>0</v>
      </c>
      <c r="U102" s="274">
        <f t="shared" ref="U102" si="108">S102+T102</f>
        <v>0</v>
      </c>
      <c r="V102" s="261"/>
      <c r="W102" s="291"/>
    </row>
    <row r="103" spans="1:27">
      <c r="A103" s="353" t="s">
        <v>442</v>
      </c>
      <c r="B103" s="318" t="s">
        <v>443</v>
      </c>
      <c r="C103" s="273">
        <v>9079841.6099999994</v>
      </c>
      <c r="D103" s="273"/>
      <c r="E103" s="273">
        <f>C103</f>
        <v>9079841.6099999994</v>
      </c>
      <c r="F103" s="274"/>
      <c r="G103" s="274">
        <f>E103</f>
        <v>9079841.6099999994</v>
      </c>
      <c r="H103" s="274">
        <v>369135</v>
      </c>
      <c r="I103" s="274">
        <f>G103+H103</f>
        <v>9448976.6099999994</v>
      </c>
      <c r="J103" s="274">
        <v>-615877.30000000005</v>
      </c>
      <c r="K103" s="274">
        <f>I103+J103</f>
        <v>8833099.3099999987</v>
      </c>
      <c r="L103" s="273">
        <f>L102</f>
        <v>0</v>
      </c>
      <c r="M103" s="273"/>
      <c r="N103" s="273">
        <f>L103</f>
        <v>0</v>
      </c>
      <c r="O103" s="274"/>
      <c r="P103" s="274">
        <f>N103</f>
        <v>0</v>
      </c>
      <c r="Q103" s="273">
        <v>0</v>
      </c>
      <c r="R103" s="273"/>
      <c r="S103" s="273">
        <v>0</v>
      </c>
      <c r="T103" s="274"/>
      <c r="U103" s="274">
        <v>0</v>
      </c>
      <c r="V103" s="258"/>
    </row>
    <row r="104" spans="1:27">
      <c r="A104" s="353"/>
      <c r="B104" s="318"/>
      <c r="C104" s="287"/>
      <c r="D104" s="287"/>
      <c r="E104" s="287"/>
      <c r="F104" s="288"/>
      <c r="G104" s="288"/>
      <c r="H104" s="288"/>
      <c r="I104" s="288"/>
      <c r="J104" s="288"/>
      <c r="K104" s="288"/>
      <c r="L104" s="288"/>
      <c r="M104" s="288"/>
      <c r="N104" s="288"/>
      <c r="O104" s="288"/>
      <c r="P104" s="288"/>
      <c r="Q104" s="288"/>
      <c r="R104" s="288"/>
      <c r="S104" s="288"/>
      <c r="T104" s="288"/>
      <c r="U104" s="288"/>
      <c r="V104" s="266"/>
    </row>
    <row r="105" spans="1:27">
      <c r="A105" s="351" t="s">
        <v>66</v>
      </c>
      <c r="B105" s="317"/>
      <c r="C105" s="230">
        <f>C8+C36</f>
        <v>1837401509.8700001</v>
      </c>
      <c r="D105" s="230">
        <f t="shared" ref="D105:S105" si="109">D8+D36</f>
        <v>50079151.469999999</v>
      </c>
      <c r="E105" s="230">
        <f t="shared" si="109"/>
        <v>1887480661.3399999</v>
      </c>
      <c r="F105" s="296">
        <f t="shared" ref="F105:G105" si="110">F8+F36</f>
        <v>48661314.099999994</v>
      </c>
      <c r="G105" s="296">
        <f t="shared" si="110"/>
        <v>1936141975.4399998</v>
      </c>
      <c r="H105" s="296">
        <f t="shared" ref="H105:I105" si="111">H8+H36</f>
        <v>34588350.399999999</v>
      </c>
      <c r="I105" s="296">
        <f t="shared" si="111"/>
        <v>1971099460.8399999</v>
      </c>
      <c r="J105" s="296">
        <f t="shared" ref="J105:K105" si="112">J8+J36</f>
        <v>23277876.919999998</v>
      </c>
      <c r="K105" s="296">
        <f t="shared" si="112"/>
        <v>1994377337.76</v>
      </c>
      <c r="L105" s="230">
        <f t="shared" si="109"/>
        <v>1718104504.5599999</v>
      </c>
      <c r="M105" s="230">
        <f t="shared" si="109"/>
        <v>12606396.420000002</v>
      </c>
      <c r="N105" s="230">
        <f t="shared" si="109"/>
        <v>1730710900.9799998</v>
      </c>
      <c r="O105" s="296">
        <f t="shared" ref="O105:P105" si="113">O8+O36</f>
        <v>3822000</v>
      </c>
      <c r="P105" s="296">
        <f t="shared" si="113"/>
        <v>1734532900.9799998</v>
      </c>
      <c r="Q105" s="230">
        <f t="shared" si="109"/>
        <v>1754895041.3999999</v>
      </c>
      <c r="R105" s="230">
        <f t="shared" si="109"/>
        <v>-4297177.2600000016</v>
      </c>
      <c r="S105" s="230">
        <f t="shared" si="109"/>
        <v>1750597864.1399999</v>
      </c>
      <c r="T105" s="296">
        <f t="shared" ref="T105:U105" si="114">T8+T36</f>
        <v>-19660112.960000001</v>
      </c>
      <c r="U105" s="296">
        <f t="shared" si="114"/>
        <v>1730937751.1800001</v>
      </c>
      <c r="V105" s="267"/>
      <c r="Y105" s="255"/>
      <c r="Z105" s="255"/>
      <c r="AA105" s="255"/>
    </row>
    <row r="106" spans="1:27" s="306" customFormat="1">
      <c r="A106" s="356"/>
      <c r="B106" s="321"/>
      <c r="F106" s="298"/>
      <c r="G106" s="298"/>
      <c r="H106" s="298"/>
      <c r="I106" s="298"/>
      <c r="J106" s="298"/>
      <c r="K106" s="298"/>
      <c r="O106" s="298"/>
      <c r="P106" s="298"/>
      <c r="T106" s="298"/>
      <c r="U106" s="298"/>
      <c r="W106" s="227"/>
    </row>
    <row r="107" spans="1:27" s="298" customFormat="1">
      <c r="A107" s="356"/>
      <c r="B107" s="322"/>
      <c r="C107" s="297"/>
      <c r="D107" s="297"/>
      <c r="E107" s="297">
        <f>C105+D105</f>
        <v>1887480661.3400002</v>
      </c>
      <c r="F107" s="297"/>
      <c r="G107" s="297">
        <f>E105+F105</f>
        <v>1936141975.4399998</v>
      </c>
      <c r="H107" s="297"/>
      <c r="I107" s="297">
        <f>G105+H105</f>
        <v>1970730325.8399999</v>
      </c>
      <c r="J107" s="297"/>
      <c r="K107" s="297">
        <f>I105+J105</f>
        <v>1994377337.76</v>
      </c>
      <c r="L107" s="297"/>
      <c r="M107" s="297"/>
      <c r="N107" s="297">
        <f>L105+M105</f>
        <v>1730710900.98</v>
      </c>
      <c r="O107" s="297"/>
      <c r="P107" s="297">
        <f>N105+O105</f>
        <v>1734532900.9799998</v>
      </c>
      <c r="Q107" s="297"/>
      <c r="R107" s="297"/>
      <c r="S107" s="297">
        <f>Q105+R105</f>
        <v>1750597864.1399999</v>
      </c>
      <c r="T107" s="297"/>
      <c r="U107" s="297">
        <f>S105+T105</f>
        <v>1730937751.1799998</v>
      </c>
      <c r="V107" s="297"/>
      <c r="W107" s="300"/>
      <c r="Z107" s="297"/>
      <c r="AA107" s="297"/>
    </row>
    <row r="108" spans="1:27" s="298" customFormat="1">
      <c r="A108" s="356"/>
      <c r="B108" s="322"/>
      <c r="W108" s="300"/>
    </row>
    <row r="109" spans="1:27" s="306" customFormat="1">
      <c r="A109" s="356"/>
      <c r="B109" s="321"/>
      <c r="F109" s="298"/>
      <c r="G109" s="298"/>
      <c r="H109" s="298"/>
      <c r="I109" s="298"/>
      <c r="J109" s="298"/>
      <c r="K109" s="298"/>
      <c r="O109" s="298"/>
      <c r="P109" s="298"/>
      <c r="T109" s="298"/>
      <c r="U109" s="298"/>
      <c r="W109" s="227"/>
    </row>
  </sheetData>
  <mergeCells count="7">
    <mergeCell ref="A1:Q1"/>
    <mergeCell ref="A5:A6"/>
    <mergeCell ref="B5:B6"/>
    <mergeCell ref="Q6:U6"/>
    <mergeCell ref="C5:U5"/>
    <mergeCell ref="L6:P6"/>
    <mergeCell ref="C6:K6"/>
  </mergeCells>
  <pageMargins left="0.15748031496062992" right="0.17" top="0.19685039370078741" bottom="0.27559055118110237" header="0.15748031496062992" footer="0.15748031496062992"/>
  <pageSetup paperSize="9" scale="67" firstPageNumber="44" fitToHeight="3" orientation="landscape" r:id="rId1"/>
  <headerFooter scaleWithDoc="0" alignWithMargins="0">
    <oddFooter>&amp;C&amp;P</oddFooter>
  </headerFooter>
</worksheet>
</file>

<file path=xl/worksheets/sheet5.xml><?xml version="1.0" encoding="utf-8"?>
<worksheet xmlns="http://schemas.openxmlformats.org/spreadsheetml/2006/main" xmlns:r="http://schemas.openxmlformats.org/officeDocument/2006/relationships">
  <dimension ref="A1:AA118"/>
  <sheetViews>
    <sheetView topLeftCell="A109" zoomScaleNormal="100" zoomScaleSheetLayoutView="100" workbookViewId="0">
      <selection activeCell="W11" sqref="W11"/>
    </sheetView>
  </sheetViews>
  <sheetFormatPr defaultColWidth="9.109375" defaultRowHeight="13.2"/>
  <cols>
    <col min="1" max="1" width="56" style="183" customWidth="1"/>
    <col min="2" max="2" width="22.109375" style="184" customWidth="1"/>
    <col min="3" max="4" width="14.33203125" style="183" hidden="1" customWidth="1"/>
    <col min="5" max="5" width="14.6640625" style="183" hidden="1" customWidth="1"/>
    <col min="6" max="6" width="14.33203125" style="304" hidden="1" customWidth="1"/>
    <col min="7" max="7" width="14.6640625" style="304" hidden="1" customWidth="1"/>
    <col min="8" max="8" width="14.33203125" style="304" hidden="1" customWidth="1"/>
    <col min="9" max="9" width="3.109375" style="304" hidden="1" customWidth="1"/>
    <col min="10" max="10" width="14.33203125" style="304" hidden="1" customWidth="1"/>
    <col min="11" max="11" width="14.6640625" style="304" customWidth="1"/>
    <col min="12" max="12" width="14.5546875" style="183" hidden="1" customWidth="1"/>
    <col min="13" max="13" width="11.5546875" style="183" hidden="1" customWidth="1"/>
    <col min="14" max="14" width="11.109375" style="183" hidden="1" customWidth="1"/>
    <col min="15" max="15" width="10" style="304" hidden="1" customWidth="1"/>
    <col min="16" max="16" width="14.5546875" style="304" customWidth="1"/>
    <col min="17" max="17" width="14.88671875" style="183" hidden="1" customWidth="1"/>
    <col min="18" max="18" width="14.5546875" style="183" hidden="1" customWidth="1"/>
    <col min="19" max="19" width="14.88671875" style="183" hidden="1" customWidth="1"/>
    <col min="20" max="20" width="14.5546875" style="304" hidden="1" customWidth="1"/>
    <col min="21" max="21" width="14.88671875" style="304" customWidth="1"/>
    <col min="22" max="22" width="14.88671875" style="183" customWidth="1"/>
    <col min="23" max="23" width="13.33203125" style="186" customWidth="1"/>
    <col min="24" max="24" width="14.5546875" style="183" customWidth="1"/>
    <col min="25" max="25" width="17.5546875" style="183" customWidth="1"/>
    <col min="26" max="26" width="16.33203125" style="183" customWidth="1"/>
    <col min="27" max="27" width="17.33203125" style="183" customWidth="1"/>
    <col min="28" max="16384" width="9.109375" style="183"/>
  </cols>
  <sheetData>
    <row r="1" spans="1:23" ht="16.2" customHeight="1">
      <c r="D1" s="377" t="s">
        <v>409</v>
      </c>
      <c r="E1" s="377"/>
      <c r="F1" s="377"/>
      <c r="G1" s="377"/>
      <c r="H1" s="377"/>
      <c r="I1" s="377"/>
      <c r="J1" s="377"/>
      <c r="K1" s="377"/>
      <c r="L1" s="377"/>
      <c r="M1" s="377"/>
      <c r="N1" s="377"/>
      <c r="O1" s="377"/>
      <c r="P1" s="377"/>
      <c r="Q1" s="377"/>
      <c r="R1" s="377"/>
      <c r="S1" s="377"/>
      <c r="T1" s="347"/>
      <c r="U1" s="347"/>
      <c r="W1" s="183"/>
    </row>
    <row r="2" spans="1:23" ht="45" customHeight="1">
      <c r="C2" s="400" t="s">
        <v>498</v>
      </c>
      <c r="D2" s="400"/>
      <c r="E2" s="400"/>
      <c r="F2" s="400"/>
      <c r="G2" s="400"/>
      <c r="H2" s="400"/>
      <c r="I2" s="400"/>
      <c r="J2" s="400"/>
      <c r="K2" s="400"/>
      <c r="L2" s="400"/>
      <c r="M2" s="400"/>
      <c r="N2" s="400"/>
      <c r="O2" s="400"/>
      <c r="P2" s="400"/>
      <c r="Q2" s="400"/>
      <c r="R2" s="400"/>
      <c r="S2" s="400"/>
      <c r="T2" s="346"/>
      <c r="U2" s="346"/>
      <c r="W2" s="183"/>
    </row>
    <row r="3" spans="1:23" ht="16.2" customHeight="1">
      <c r="C3" s="360"/>
      <c r="D3" s="360"/>
      <c r="E3" s="360"/>
      <c r="F3" s="360"/>
      <c r="G3" s="360"/>
      <c r="H3" s="360"/>
      <c r="I3" s="360"/>
      <c r="J3" s="360"/>
      <c r="K3" s="360"/>
      <c r="L3" s="360"/>
      <c r="M3" s="360"/>
      <c r="N3" s="360"/>
      <c r="O3" s="360"/>
      <c r="P3" s="360"/>
      <c r="Q3" s="360"/>
      <c r="R3" s="360"/>
      <c r="S3" s="360"/>
      <c r="T3" s="346"/>
      <c r="U3" s="346"/>
      <c r="W3" s="183"/>
    </row>
    <row r="4" spans="1:23" ht="16.2" customHeight="1">
      <c r="D4" s="377" t="s">
        <v>409</v>
      </c>
      <c r="E4" s="377"/>
      <c r="F4" s="377"/>
      <c r="G4" s="377"/>
      <c r="H4" s="377"/>
      <c r="I4" s="377"/>
      <c r="J4" s="377"/>
      <c r="K4" s="377"/>
      <c r="L4" s="377"/>
      <c r="M4" s="377"/>
      <c r="N4" s="377"/>
      <c r="O4" s="377"/>
      <c r="P4" s="377"/>
      <c r="Q4" s="377"/>
      <c r="R4" s="377"/>
      <c r="S4" s="377"/>
      <c r="T4" s="347"/>
      <c r="U4" s="347"/>
      <c r="W4" s="183"/>
    </row>
    <row r="5" spans="1:23" ht="40.799999999999997" customHeight="1">
      <c r="C5" s="400" t="s">
        <v>493</v>
      </c>
      <c r="D5" s="400"/>
      <c r="E5" s="400"/>
      <c r="F5" s="400"/>
      <c r="G5" s="400"/>
      <c r="H5" s="400"/>
      <c r="I5" s="400"/>
      <c r="J5" s="400"/>
      <c r="K5" s="400"/>
      <c r="L5" s="400"/>
      <c r="M5" s="400"/>
      <c r="N5" s="400"/>
      <c r="O5" s="400"/>
      <c r="P5" s="400"/>
      <c r="Q5" s="400"/>
      <c r="R5" s="400"/>
      <c r="S5" s="400"/>
      <c r="T5" s="346"/>
      <c r="U5" s="346"/>
      <c r="W5" s="183"/>
    </row>
    <row r="6" spans="1:23" ht="16.2" customHeight="1">
      <c r="C6" s="337"/>
      <c r="D6" s="337"/>
      <c r="E6" s="337"/>
      <c r="F6" s="337"/>
      <c r="G6" s="337"/>
      <c r="H6" s="341"/>
      <c r="I6" s="341"/>
      <c r="J6" s="361"/>
      <c r="K6" s="361"/>
      <c r="L6" s="338"/>
      <c r="M6" s="338"/>
      <c r="N6" s="338"/>
      <c r="O6" s="346"/>
      <c r="P6" s="346"/>
      <c r="Q6" s="338"/>
      <c r="R6" s="338"/>
      <c r="S6" s="338"/>
      <c r="T6" s="346"/>
      <c r="U6" s="346"/>
      <c r="W6" s="183"/>
    </row>
    <row r="7" spans="1:23" ht="16.2" customHeight="1">
      <c r="D7" s="377" t="s">
        <v>409</v>
      </c>
      <c r="E7" s="377"/>
      <c r="F7" s="377"/>
      <c r="G7" s="377"/>
      <c r="H7" s="377"/>
      <c r="I7" s="377"/>
      <c r="J7" s="377"/>
      <c r="K7" s="377"/>
      <c r="L7" s="377"/>
      <c r="M7" s="377"/>
      <c r="N7" s="377"/>
      <c r="O7" s="377"/>
      <c r="P7" s="377"/>
      <c r="Q7" s="377"/>
      <c r="R7" s="377"/>
      <c r="S7" s="377"/>
      <c r="T7" s="347"/>
      <c r="U7" s="347"/>
      <c r="W7" s="183"/>
    </row>
    <row r="8" spans="1:23" ht="40.799999999999997" customHeight="1">
      <c r="C8" s="400" t="s">
        <v>464</v>
      </c>
      <c r="D8" s="400"/>
      <c r="E8" s="400"/>
      <c r="F8" s="400"/>
      <c r="G8" s="400"/>
      <c r="H8" s="400"/>
      <c r="I8" s="400"/>
      <c r="J8" s="400"/>
      <c r="K8" s="400"/>
      <c r="L8" s="400"/>
      <c r="M8" s="400"/>
      <c r="N8" s="400"/>
      <c r="O8" s="400"/>
      <c r="P8" s="400"/>
      <c r="Q8" s="400"/>
      <c r="R8" s="400"/>
      <c r="S8" s="400"/>
      <c r="T8" s="346"/>
      <c r="U8" s="346" t="s">
        <v>501</v>
      </c>
      <c r="W8" s="183"/>
    </row>
    <row r="9" spans="1:23" s="226" customFormat="1" ht="11.4" customHeight="1">
      <c r="A9" s="233"/>
      <c r="B9" s="234"/>
      <c r="C9" s="235"/>
      <c r="D9" s="235"/>
      <c r="E9" s="235"/>
      <c r="F9" s="324"/>
      <c r="G9" s="324"/>
      <c r="H9" s="324"/>
      <c r="I9" s="324"/>
      <c r="J9" s="324"/>
      <c r="K9" s="324"/>
      <c r="L9" s="235"/>
      <c r="M9" s="235"/>
      <c r="N9" s="235"/>
      <c r="O9" s="324"/>
      <c r="P9" s="324"/>
      <c r="Q9" s="235"/>
      <c r="R9" s="235"/>
      <c r="S9" s="235"/>
      <c r="T9" s="324"/>
      <c r="U9" s="324"/>
      <c r="V9" s="235"/>
      <c r="W9" s="227"/>
    </row>
    <row r="10" spans="1:23" ht="16.2" customHeight="1">
      <c r="D10" s="377" t="s">
        <v>409</v>
      </c>
      <c r="E10" s="377"/>
      <c r="F10" s="377"/>
      <c r="G10" s="377"/>
      <c r="H10" s="377"/>
      <c r="I10" s="377"/>
      <c r="J10" s="377"/>
      <c r="K10" s="377"/>
      <c r="L10" s="377"/>
      <c r="M10" s="377"/>
      <c r="N10" s="377"/>
      <c r="O10" s="377"/>
      <c r="P10" s="377"/>
      <c r="Q10" s="377"/>
      <c r="R10" s="377"/>
      <c r="S10" s="377"/>
      <c r="T10" s="347"/>
      <c r="U10" s="347"/>
      <c r="W10" s="183"/>
    </row>
    <row r="11" spans="1:23" ht="48.6" customHeight="1">
      <c r="C11" s="400" t="s">
        <v>455</v>
      </c>
      <c r="D11" s="400"/>
      <c r="E11" s="400"/>
      <c r="F11" s="400"/>
      <c r="G11" s="400"/>
      <c r="H11" s="400"/>
      <c r="I11" s="400"/>
      <c r="J11" s="400"/>
      <c r="K11" s="400"/>
      <c r="L11" s="400"/>
      <c r="M11" s="400"/>
      <c r="N11" s="400"/>
      <c r="O11" s="400"/>
      <c r="P11" s="400"/>
      <c r="Q11" s="400"/>
      <c r="R11" s="400"/>
      <c r="S11" s="400"/>
      <c r="T11" s="346"/>
      <c r="U11" s="346"/>
      <c r="W11" s="183"/>
    </row>
    <row r="12" spans="1:23" s="226" customFormat="1" ht="30.6" customHeight="1">
      <c r="A12" s="406" t="s">
        <v>439</v>
      </c>
      <c r="B12" s="406"/>
      <c r="C12" s="406"/>
      <c r="D12" s="406"/>
      <c r="E12" s="406"/>
      <c r="F12" s="406"/>
      <c r="G12" s="406"/>
      <c r="H12" s="406"/>
      <c r="I12" s="406"/>
      <c r="J12" s="406"/>
      <c r="K12" s="406"/>
      <c r="L12" s="406"/>
      <c r="M12" s="406"/>
      <c r="N12" s="406"/>
      <c r="O12" s="406"/>
      <c r="P12" s="406"/>
      <c r="Q12" s="406"/>
      <c r="R12" s="406"/>
      <c r="S12" s="406"/>
      <c r="T12" s="348"/>
      <c r="U12" s="348"/>
      <c r="V12" s="235"/>
      <c r="W12" s="227"/>
    </row>
    <row r="13" spans="1:23" s="226" customFormat="1" ht="16.2" customHeight="1">
      <c r="A13" s="233"/>
      <c r="B13" s="234"/>
      <c r="C13" s="235"/>
      <c r="D13" s="235"/>
      <c r="E13" s="235"/>
      <c r="F13" s="324"/>
      <c r="G13" s="324"/>
      <c r="H13" s="324"/>
      <c r="I13" s="324"/>
      <c r="J13" s="324"/>
      <c r="K13" s="324"/>
      <c r="L13" s="235"/>
      <c r="M13" s="235"/>
      <c r="N13" s="235"/>
      <c r="O13" s="324"/>
      <c r="P13" s="324"/>
      <c r="Q13" s="235"/>
      <c r="R13" s="235"/>
      <c r="S13" s="235"/>
      <c r="T13" s="324"/>
      <c r="U13" s="324"/>
      <c r="V13" s="235"/>
      <c r="W13" s="227"/>
    </row>
    <row r="14" spans="1:23" ht="19.2" customHeight="1">
      <c r="A14" s="380" t="s">
        <v>50</v>
      </c>
      <c r="B14" s="380" t="s">
        <v>51</v>
      </c>
      <c r="C14" s="382" t="s">
        <v>343</v>
      </c>
      <c r="D14" s="383"/>
      <c r="E14" s="383"/>
      <c r="F14" s="383"/>
      <c r="G14" s="383"/>
      <c r="H14" s="383"/>
      <c r="I14" s="383"/>
      <c r="J14" s="383"/>
      <c r="K14" s="383"/>
      <c r="L14" s="383"/>
      <c r="M14" s="383"/>
      <c r="N14" s="383"/>
      <c r="O14" s="383"/>
      <c r="P14" s="383"/>
      <c r="Q14" s="383"/>
      <c r="R14" s="383"/>
      <c r="S14" s="383"/>
      <c r="T14" s="383"/>
      <c r="U14" s="384"/>
      <c r="V14" s="259"/>
    </row>
    <row r="15" spans="1:23" ht="22.95" customHeight="1">
      <c r="A15" s="381"/>
      <c r="B15" s="381"/>
      <c r="C15" s="401" t="s">
        <v>341</v>
      </c>
      <c r="D15" s="402"/>
      <c r="E15" s="402"/>
      <c r="F15" s="402"/>
      <c r="G15" s="402"/>
      <c r="H15" s="402"/>
      <c r="I15" s="402"/>
      <c r="J15" s="402"/>
      <c r="K15" s="403"/>
      <c r="L15" s="394" t="s">
        <v>342</v>
      </c>
      <c r="M15" s="407"/>
      <c r="N15" s="407"/>
      <c r="O15" s="407"/>
      <c r="P15" s="408"/>
      <c r="Q15" s="398" t="s">
        <v>360</v>
      </c>
      <c r="R15" s="404"/>
      <c r="S15" s="404"/>
      <c r="T15" s="404"/>
      <c r="U15" s="405"/>
      <c r="V15" s="259"/>
    </row>
    <row r="16" spans="1:23" ht="21.6" customHeight="1">
      <c r="A16" s="187">
        <v>1</v>
      </c>
      <c r="B16" s="188">
        <v>2</v>
      </c>
      <c r="C16" s="239">
        <v>3</v>
      </c>
      <c r="D16" s="289" t="s">
        <v>412</v>
      </c>
      <c r="E16" s="239">
        <v>3</v>
      </c>
      <c r="F16" s="325" t="s">
        <v>469</v>
      </c>
      <c r="G16" s="326">
        <v>3</v>
      </c>
      <c r="H16" s="325" t="s">
        <v>487</v>
      </c>
      <c r="I16" s="326">
        <v>3</v>
      </c>
      <c r="J16" s="325" t="s">
        <v>495</v>
      </c>
      <c r="K16" s="326">
        <v>3</v>
      </c>
      <c r="L16" s="240">
        <v>4</v>
      </c>
      <c r="M16" s="289" t="s">
        <v>412</v>
      </c>
      <c r="N16" s="240">
        <v>4</v>
      </c>
      <c r="O16" s="325" t="s">
        <v>488</v>
      </c>
      <c r="P16" s="334">
        <v>4</v>
      </c>
      <c r="Q16" s="241">
        <v>5</v>
      </c>
      <c r="R16" s="289" t="s">
        <v>412</v>
      </c>
      <c r="S16" s="241">
        <v>5</v>
      </c>
      <c r="T16" s="325" t="s">
        <v>488</v>
      </c>
      <c r="U16" s="335">
        <v>5</v>
      </c>
      <c r="V16" s="260"/>
    </row>
    <row r="17" spans="1:27" s="186" customFormat="1" ht="15.6" customHeight="1">
      <c r="A17" s="228" t="s">
        <v>59</v>
      </c>
      <c r="B17" s="268" t="s">
        <v>22</v>
      </c>
      <c r="C17" s="269">
        <f>C18+C20+C22+C26+C30+C34+C37+C38+C40+C43</f>
        <v>447196424</v>
      </c>
      <c r="D17" s="269">
        <f t="shared" ref="D17:S17" si="0">D18+D20+D22+D26+D30+D34+D37+D38+D40+D43</f>
        <v>0</v>
      </c>
      <c r="E17" s="269">
        <f t="shared" si="0"/>
        <v>447196424</v>
      </c>
      <c r="F17" s="270">
        <f t="shared" ref="F17:G17" si="1">F18+F20+F22+F26+F30+F34+F37+F38+F40+F43</f>
        <v>0</v>
      </c>
      <c r="G17" s="270">
        <f t="shared" si="1"/>
        <v>447196424</v>
      </c>
      <c r="H17" s="270">
        <f t="shared" ref="H17:I17" si="2">H18+H20+H22+H26+H30+H34+H37+H38+H40+H43</f>
        <v>0</v>
      </c>
      <c r="I17" s="270">
        <f t="shared" si="2"/>
        <v>447196424</v>
      </c>
      <c r="J17" s="270">
        <f t="shared" ref="J17:K17" si="3">J18+J20+J22+J26+J30+J34+J37+J38+J40+J43</f>
        <v>0</v>
      </c>
      <c r="K17" s="270">
        <f t="shared" si="3"/>
        <v>447196424</v>
      </c>
      <c r="L17" s="269">
        <f t="shared" si="0"/>
        <v>477966717</v>
      </c>
      <c r="M17" s="269">
        <f t="shared" si="0"/>
        <v>0</v>
      </c>
      <c r="N17" s="269">
        <f t="shared" si="0"/>
        <v>477966717</v>
      </c>
      <c r="O17" s="270">
        <f t="shared" ref="O17:P17" si="4">O18+O20+O22+O26+O30+O34+O37+O38+O40+O43</f>
        <v>0</v>
      </c>
      <c r="P17" s="270">
        <f t="shared" si="4"/>
        <v>477966717</v>
      </c>
      <c r="Q17" s="269">
        <f t="shared" si="0"/>
        <v>509799834</v>
      </c>
      <c r="R17" s="269">
        <f t="shared" si="0"/>
        <v>0</v>
      </c>
      <c r="S17" s="269">
        <f t="shared" si="0"/>
        <v>509799834</v>
      </c>
      <c r="T17" s="270">
        <f t="shared" ref="T17:U17" si="5">T18+T20+T22+T26+T30+T34+T37+T38+T40+T43</f>
        <v>0</v>
      </c>
      <c r="U17" s="270">
        <f t="shared" si="5"/>
        <v>509799834</v>
      </c>
      <c r="V17" s="261"/>
    </row>
    <row r="18" spans="1:27" s="186" customFormat="1" ht="19.95" customHeight="1">
      <c r="A18" s="271" t="s">
        <v>18</v>
      </c>
      <c r="B18" s="272" t="s">
        <v>23</v>
      </c>
      <c r="C18" s="273">
        <f>C19</f>
        <v>318134000</v>
      </c>
      <c r="D18" s="273">
        <f t="shared" ref="D18:U18" si="6">D19</f>
        <v>0</v>
      </c>
      <c r="E18" s="273">
        <f t="shared" si="6"/>
        <v>318134000</v>
      </c>
      <c r="F18" s="274">
        <f t="shared" si="6"/>
        <v>0</v>
      </c>
      <c r="G18" s="274">
        <f t="shared" si="6"/>
        <v>318134000</v>
      </c>
      <c r="H18" s="274">
        <f t="shared" si="6"/>
        <v>0</v>
      </c>
      <c r="I18" s="274">
        <f t="shared" si="6"/>
        <v>318134000</v>
      </c>
      <c r="J18" s="274">
        <f t="shared" si="6"/>
        <v>0</v>
      </c>
      <c r="K18" s="274">
        <f t="shared" si="6"/>
        <v>318134000</v>
      </c>
      <c r="L18" s="273">
        <f t="shared" si="6"/>
        <v>345270830</v>
      </c>
      <c r="M18" s="273">
        <f t="shared" si="6"/>
        <v>0</v>
      </c>
      <c r="N18" s="273">
        <f t="shared" si="6"/>
        <v>345270830</v>
      </c>
      <c r="O18" s="274">
        <f t="shared" si="6"/>
        <v>0</v>
      </c>
      <c r="P18" s="274">
        <f t="shared" si="6"/>
        <v>345270830</v>
      </c>
      <c r="Q18" s="273">
        <f t="shared" si="6"/>
        <v>374722432</v>
      </c>
      <c r="R18" s="273">
        <f t="shared" si="6"/>
        <v>0</v>
      </c>
      <c r="S18" s="273">
        <f t="shared" si="6"/>
        <v>374722432</v>
      </c>
      <c r="T18" s="274">
        <f t="shared" si="6"/>
        <v>0</v>
      </c>
      <c r="U18" s="274">
        <f t="shared" si="6"/>
        <v>374722432</v>
      </c>
      <c r="V18" s="262"/>
    </row>
    <row r="19" spans="1:27" s="186" customFormat="1" ht="15.6" customHeight="1">
      <c r="A19" s="275" t="s">
        <v>1</v>
      </c>
      <c r="B19" s="272" t="s">
        <v>25</v>
      </c>
      <c r="C19" s="273">
        <v>318134000</v>
      </c>
      <c r="D19" s="273"/>
      <c r="E19" s="273">
        <v>318134000</v>
      </c>
      <c r="F19" s="274"/>
      <c r="G19" s="274">
        <v>318134000</v>
      </c>
      <c r="H19" s="274"/>
      <c r="I19" s="274">
        <v>318134000</v>
      </c>
      <c r="J19" s="274"/>
      <c r="K19" s="274">
        <v>318134000</v>
      </c>
      <c r="L19" s="274">
        <v>345270830</v>
      </c>
      <c r="M19" s="274"/>
      <c r="N19" s="274">
        <v>345270830</v>
      </c>
      <c r="O19" s="274"/>
      <c r="P19" s="274">
        <v>345270830</v>
      </c>
      <c r="Q19" s="274">
        <v>374722432</v>
      </c>
      <c r="R19" s="274"/>
      <c r="S19" s="274">
        <v>374722432</v>
      </c>
      <c r="T19" s="274"/>
      <c r="U19" s="274">
        <v>374722432</v>
      </c>
      <c r="V19" s="262"/>
    </row>
    <row r="20" spans="1:27" s="186" customFormat="1" ht="30" customHeight="1">
      <c r="A20" s="276" t="s">
        <v>9</v>
      </c>
      <c r="B20" s="272" t="s">
        <v>26</v>
      </c>
      <c r="C20" s="273">
        <f>C21</f>
        <v>34823020</v>
      </c>
      <c r="D20" s="273">
        <f t="shared" ref="D20:U20" si="7">D21</f>
        <v>0</v>
      </c>
      <c r="E20" s="273">
        <f t="shared" si="7"/>
        <v>34823020</v>
      </c>
      <c r="F20" s="274">
        <f t="shared" si="7"/>
        <v>0</v>
      </c>
      <c r="G20" s="274">
        <f t="shared" si="7"/>
        <v>34823020</v>
      </c>
      <c r="H20" s="274">
        <f t="shared" si="7"/>
        <v>0</v>
      </c>
      <c r="I20" s="274">
        <f t="shared" si="7"/>
        <v>34823020</v>
      </c>
      <c r="J20" s="274">
        <f t="shared" si="7"/>
        <v>0</v>
      </c>
      <c r="K20" s="274">
        <f t="shared" si="7"/>
        <v>34823020</v>
      </c>
      <c r="L20" s="273">
        <f t="shared" si="7"/>
        <v>37455011</v>
      </c>
      <c r="M20" s="273">
        <f t="shared" si="7"/>
        <v>0</v>
      </c>
      <c r="N20" s="273">
        <f t="shared" si="7"/>
        <v>37455011</v>
      </c>
      <c r="O20" s="274">
        <f t="shared" si="7"/>
        <v>0</v>
      </c>
      <c r="P20" s="274">
        <f t="shared" si="7"/>
        <v>37455011</v>
      </c>
      <c r="Q20" s="273">
        <f t="shared" si="7"/>
        <v>39247926</v>
      </c>
      <c r="R20" s="273">
        <f t="shared" si="7"/>
        <v>0</v>
      </c>
      <c r="S20" s="273">
        <f t="shared" si="7"/>
        <v>39247926</v>
      </c>
      <c r="T20" s="274">
        <f t="shared" si="7"/>
        <v>0</v>
      </c>
      <c r="U20" s="274">
        <f t="shared" si="7"/>
        <v>39247926</v>
      </c>
      <c r="V20" s="262"/>
    </row>
    <row r="21" spans="1:27" s="186" customFormat="1" ht="25.2" customHeight="1">
      <c r="A21" s="275" t="s">
        <v>10</v>
      </c>
      <c r="B21" s="272" t="s">
        <v>27</v>
      </c>
      <c r="C21" s="273">
        <v>34823020</v>
      </c>
      <c r="D21" s="273"/>
      <c r="E21" s="273">
        <v>34823020</v>
      </c>
      <c r="F21" s="274"/>
      <c r="G21" s="274">
        <v>34823020</v>
      </c>
      <c r="H21" s="274"/>
      <c r="I21" s="274">
        <v>34823020</v>
      </c>
      <c r="J21" s="274"/>
      <c r="K21" s="274">
        <v>34823020</v>
      </c>
      <c r="L21" s="274">
        <v>37455011</v>
      </c>
      <c r="M21" s="274"/>
      <c r="N21" s="274">
        <v>37455011</v>
      </c>
      <c r="O21" s="274"/>
      <c r="P21" s="274">
        <v>37455011</v>
      </c>
      <c r="Q21" s="274">
        <v>39247926</v>
      </c>
      <c r="R21" s="274"/>
      <c r="S21" s="274">
        <v>39247926</v>
      </c>
      <c r="T21" s="274"/>
      <c r="U21" s="274">
        <v>39247926</v>
      </c>
      <c r="V21" s="262"/>
    </row>
    <row r="22" spans="1:27" s="186" customFormat="1" ht="15.6" customHeight="1">
      <c r="A22" s="276" t="s">
        <v>2</v>
      </c>
      <c r="B22" s="272" t="s">
        <v>28</v>
      </c>
      <c r="C22" s="273">
        <f>SUM(C23:C25)</f>
        <v>21263000</v>
      </c>
      <c r="D22" s="273">
        <f t="shared" ref="D22:S22" si="8">SUM(D23:D25)</f>
        <v>0</v>
      </c>
      <c r="E22" s="273">
        <f t="shared" si="8"/>
        <v>21263000</v>
      </c>
      <c r="F22" s="274">
        <f t="shared" ref="F22:G22" si="9">SUM(F23:F25)</f>
        <v>0</v>
      </c>
      <c r="G22" s="274">
        <f t="shared" si="9"/>
        <v>21263000</v>
      </c>
      <c r="H22" s="274">
        <f t="shared" ref="H22:I22" si="10">SUM(H23:H25)</f>
        <v>0</v>
      </c>
      <c r="I22" s="274">
        <f t="shared" si="10"/>
        <v>21263000</v>
      </c>
      <c r="J22" s="274">
        <f t="shared" ref="J22:K22" si="11">SUM(J23:J25)</f>
        <v>0</v>
      </c>
      <c r="K22" s="274">
        <f t="shared" si="11"/>
        <v>21263000</v>
      </c>
      <c r="L22" s="273">
        <f t="shared" si="8"/>
        <v>22307014</v>
      </c>
      <c r="M22" s="273">
        <f t="shared" si="8"/>
        <v>0</v>
      </c>
      <c r="N22" s="273">
        <f t="shared" si="8"/>
        <v>22307014</v>
      </c>
      <c r="O22" s="274">
        <f t="shared" ref="O22:P22" si="12">SUM(O23:O25)</f>
        <v>0</v>
      </c>
      <c r="P22" s="274">
        <f t="shared" si="12"/>
        <v>22307014</v>
      </c>
      <c r="Q22" s="273">
        <f t="shared" si="8"/>
        <v>23226062</v>
      </c>
      <c r="R22" s="273">
        <f t="shared" si="8"/>
        <v>0</v>
      </c>
      <c r="S22" s="273">
        <f t="shared" si="8"/>
        <v>23226062</v>
      </c>
      <c r="T22" s="274">
        <f t="shared" ref="T22:U22" si="13">SUM(T23:T25)</f>
        <v>0</v>
      </c>
      <c r="U22" s="274">
        <f t="shared" si="13"/>
        <v>23226062</v>
      </c>
      <c r="V22" s="258"/>
      <c r="X22" s="183"/>
      <c r="Y22" s="183"/>
      <c r="Z22" s="183"/>
      <c r="AA22" s="183"/>
    </row>
    <row r="23" spans="1:27" s="186" customFormat="1" ht="18" customHeight="1">
      <c r="A23" s="275" t="s">
        <v>58</v>
      </c>
      <c r="B23" s="272" t="s">
        <v>29</v>
      </c>
      <c r="C23" s="273">
        <v>16657000</v>
      </c>
      <c r="D23" s="273"/>
      <c r="E23" s="273">
        <v>16657000</v>
      </c>
      <c r="F23" s="274"/>
      <c r="G23" s="274">
        <v>16657000</v>
      </c>
      <c r="H23" s="274"/>
      <c r="I23" s="274">
        <v>16657000</v>
      </c>
      <c r="J23" s="274"/>
      <c r="K23" s="274">
        <v>16657000</v>
      </c>
      <c r="L23" s="273">
        <v>17474859</v>
      </c>
      <c r="M23" s="273"/>
      <c r="N23" s="273">
        <v>17474859</v>
      </c>
      <c r="O23" s="274"/>
      <c r="P23" s="274">
        <v>17474859</v>
      </c>
      <c r="Q23" s="273">
        <v>18194823</v>
      </c>
      <c r="R23" s="273"/>
      <c r="S23" s="273">
        <v>18194823</v>
      </c>
      <c r="T23" s="274"/>
      <c r="U23" s="274">
        <v>18194823</v>
      </c>
      <c r="V23" s="258"/>
      <c r="X23" s="183"/>
      <c r="Y23" s="183"/>
      <c r="Z23" s="183"/>
      <c r="AA23" s="183"/>
    </row>
    <row r="24" spans="1:27" s="186" customFormat="1" ht="13.2" customHeight="1">
      <c r="A24" s="275" t="s">
        <v>344</v>
      </c>
      <c r="B24" s="272" t="s">
        <v>345</v>
      </c>
      <c r="C24" s="273">
        <v>6000</v>
      </c>
      <c r="D24" s="273"/>
      <c r="E24" s="273">
        <v>6000</v>
      </c>
      <c r="F24" s="274"/>
      <c r="G24" s="274">
        <v>6000</v>
      </c>
      <c r="H24" s="274"/>
      <c r="I24" s="274">
        <v>6000</v>
      </c>
      <c r="J24" s="274"/>
      <c r="K24" s="274">
        <v>6000</v>
      </c>
      <c r="L24" s="273">
        <v>6295</v>
      </c>
      <c r="M24" s="273"/>
      <c r="N24" s="273">
        <v>6295</v>
      </c>
      <c r="O24" s="274"/>
      <c r="P24" s="274">
        <v>6295</v>
      </c>
      <c r="Q24" s="273">
        <v>6554</v>
      </c>
      <c r="R24" s="273"/>
      <c r="S24" s="273">
        <v>6554</v>
      </c>
      <c r="T24" s="274"/>
      <c r="U24" s="274">
        <v>6554</v>
      </c>
      <c r="V24" s="258"/>
      <c r="X24" s="183"/>
      <c r="Y24" s="183"/>
      <c r="Z24" s="183"/>
      <c r="AA24" s="183"/>
    </row>
    <row r="25" spans="1:27" s="186" customFormat="1" ht="14.4" customHeight="1">
      <c r="A25" s="275" t="s">
        <v>346</v>
      </c>
      <c r="B25" s="272" t="s">
        <v>347</v>
      </c>
      <c r="C25" s="273">
        <v>4600000</v>
      </c>
      <c r="D25" s="273"/>
      <c r="E25" s="273">
        <v>4600000</v>
      </c>
      <c r="F25" s="274"/>
      <c r="G25" s="274">
        <v>4600000</v>
      </c>
      <c r="H25" s="274"/>
      <c r="I25" s="274">
        <v>4600000</v>
      </c>
      <c r="J25" s="274"/>
      <c r="K25" s="274">
        <v>4600000</v>
      </c>
      <c r="L25" s="273">
        <v>4825860</v>
      </c>
      <c r="M25" s="273"/>
      <c r="N25" s="273">
        <v>4825860</v>
      </c>
      <c r="O25" s="274"/>
      <c r="P25" s="274">
        <v>4825860</v>
      </c>
      <c r="Q25" s="273">
        <v>5024685</v>
      </c>
      <c r="R25" s="273"/>
      <c r="S25" s="273">
        <v>5024685</v>
      </c>
      <c r="T25" s="274"/>
      <c r="U25" s="274">
        <v>5024685</v>
      </c>
      <c r="V25" s="258"/>
      <c r="X25" s="183"/>
      <c r="Y25" s="183"/>
      <c r="Z25" s="183"/>
      <c r="AA25" s="183"/>
    </row>
    <row r="26" spans="1:27" s="186" customFormat="1" ht="15.6" customHeight="1">
      <c r="A26" s="276" t="s">
        <v>3</v>
      </c>
      <c r="B26" s="272" t="s">
        <v>30</v>
      </c>
      <c r="C26" s="273">
        <f>SUM(C27:C29)</f>
        <v>40255798</v>
      </c>
      <c r="D26" s="273">
        <f t="shared" ref="D26:S26" si="14">SUM(D27:D29)</f>
        <v>0</v>
      </c>
      <c r="E26" s="273">
        <f t="shared" si="14"/>
        <v>40255798</v>
      </c>
      <c r="F26" s="274">
        <f t="shared" ref="F26:G26" si="15">SUM(F27:F29)</f>
        <v>0</v>
      </c>
      <c r="G26" s="274">
        <f t="shared" si="15"/>
        <v>40255798</v>
      </c>
      <c r="H26" s="274">
        <f t="shared" ref="H26:I26" si="16">SUM(H27:H29)</f>
        <v>0</v>
      </c>
      <c r="I26" s="274">
        <f t="shared" si="16"/>
        <v>40255798</v>
      </c>
      <c r="J26" s="274">
        <f t="shared" ref="J26:K26" si="17">SUM(J27:J29)</f>
        <v>0</v>
      </c>
      <c r="K26" s="274">
        <f t="shared" si="17"/>
        <v>40255798</v>
      </c>
      <c r="L26" s="273">
        <f t="shared" si="14"/>
        <v>40317162</v>
      </c>
      <c r="M26" s="273">
        <f t="shared" si="14"/>
        <v>0</v>
      </c>
      <c r="N26" s="273">
        <f t="shared" si="14"/>
        <v>40317162</v>
      </c>
      <c r="O26" s="274">
        <f t="shared" ref="O26:P26" si="18">SUM(O27:O29)</f>
        <v>0</v>
      </c>
      <c r="P26" s="274">
        <f t="shared" si="18"/>
        <v>40317162</v>
      </c>
      <c r="Q26" s="273">
        <f t="shared" si="14"/>
        <v>40378714</v>
      </c>
      <c r="R26" s="273">
        <f t="shared" si="14"/>
        <v>0</v>
      </c>
      <c r="S26" s="273">
        <f t="shared" si="14"/>
        <v>40378714</v>
      </c>
      <c r="T26" s="274">
        <f t="shared" ref="T26:U26" si="19">SUM(T27:T29)</f>
        <v>0</v>
      </c>
      <c r="U26" s="274">
        <f t="shared" si="19"/>
        <v>40378714</v>
      </c>
      <c r="V26" s="263"/>
      <c r="X26" s="183"/>
      <c r="Y26" s="183"/>
      <c r="Z26" s="183"/>
      <c r="AA26" s="183"/>
    </row>
    <row r="27" spans="1:27" s="186" customFormat="1" ht="13.95" customHeight="1">
      <c r="A27" s="275" t="s">
        <v>355</v>
      </c>
      <c r="B27" s="272" t="s">
        <v>357</v>
      </c>
      <c r="C27" s="273">
        <v>7310000</v>
      </c>
      <c r="D27" s="273"/>
      <c r="E27" s="273">
        <v>7310000</v>
      </c>
      <c r="F27" s="274"/>
      <c r="G27" s="274">
        <v>7310000</v>
      </c>
      <c r="H27" s="274"/>
      <c r="I27" s="274">
        <v>7310000</v>
      </c>
      <c r="J27" s="274"/>
      <c r="K27" s="274">
        <v>7310000</v>
      </c>
      <c r="L27" s="277">
        <v>7310000</v>
      </c>
      <c r="M27" s="277"/>
      <c r="N27" s="277">
        <v>7310000</v>
      </c>
      <c r="O27" s="277"/>
      <c r="P27" s="277">
        <v>7310000</v>
      </c>
      <c r="Q27" s="277">
        <v>7310000</v>
      </c>
      <c r="R27" s="277"/>
      <c r="S27" s="277">
        <v>7310000</v>
      </c>
      <c r="T27" s="277"/>
      <c r="U27" s="277">
        <v>7310000</v>
      </c>
      <c r="V27" s="263"/>
      <c r="X27" s="183"/>
      <c r="Y27" s="183"/>
      <c r="Z27" s="183"/>
      <c r="AA27" s="183"/>
    </row>
    <row r="28" spans="1:27" s="186" customFormat="1" ht="14.4" customHeight="1">
      <c r="A28" s="275" t="s">
        <v>6</v>
      </c>
      <c r="B28" s="278" t="s">
        <v>32</v>
      </c>
      <c r="C28" s="273">
        <v>19794498</v>
      </c>
      <c r="D28" s="273"/>
      <c r="E28" s="273">
        <v>19794498</v>
      </c>
      <c r="F28" s="274"/>
      <c r="G28" s="274">
        <v>19794498</v>
      </c>
      <c r="H28" s="274"/>
      <c r="I28" s="274">
        <v>19794498</v>
      </c>
      <c r="J28" s="274"/>
      <c r="K28" s="274">
        <v>19794498</v>
      </c>
      <c r="L28" s="277">
        <v>19855862</v>
      </c>
      <c r="M28" s="277"/>
      <c r="N28" s="277">
        <v>19855862</v>
      </c>
      <c r="O28" s="277"/>
      <c r="P28" s="277">
        <v>19855862</v>
      </c>
      <c r="Q28" s="277">
        <v>19917414</v>
      </c>
      <c r="R28" s="277"/>
      <c r="S28" s="277">
        <v>19917414</v>
      </c>
      <c r="T28" s="277"/>
      <c r="U28" s="277">
        <v>19917414</v>
      </c>
      <c r="V28" s="263"/>
      <c r="X28" s="183"/>
      <c r="Y28" s="183"/>
      <c r="Z28" s="183"/>
      <c r="AA28" s="183"/>
    </row>
    <row r="29" spans="1:27" s="186" customFormat="1" ht="13.95" customHeight="1">
      <c r="A29" s="275" t="s">
        <v>359</v>
      </c>
      <c r="B29" s="272" t="s">
        <v>358</v>
      </c>
      <c r="C29" s="273">
        <v>13151300</v>
      </c>
      <c r="D29" s="273"/>
      <c r="E29" s="273">
        <v>13151300</v>
      </c>
      <c r="F29" s="274"/>
      <c r="G29" s="274">
        <v>13151300</v>
      </c>
      <c r="H29" s="274"/>
      <c r="I29" s="274">
        <v>13151300</v>
      </c>
      <c r="J29" s="274"/>
      <c r="K29" s="274">
        <v>13151300</v>
      </c>
      <c r="L29" s="277">
        <v>13151300</v>
      </c>
      <c r="M29" s="277"/>
      <c r="N29" s="277">
        <v>13151300</v>
      </c>
      <c r="O29" s="277"/>
      <c r="P29" s="277">
        <v>13151300</v>
      </c>
      <c r="Q29" s="277">
        <v>13151300</v>
      </c>
      <c r="R29" s="277"/>
      <c r="S29" s="277">
        <v>13151300</v>
      </c>
      <c r="T29" s="277"/>
      <c r="U29" s="277">
        <v>13151300</v>
      </c>
      <c r="V29" s="263"/>
      <c r="X29" s="183"/>
      <c r="Y29" s="183"/>
      <c r="Z29" s="183"/>
      <c r="AA29" s="183"/>
    </row>
    <row r="30" spans="1:27" s="186" customFormat="1" ht="15.6" customHeight="1">
      <c r="A30" s="276" t="s">
        <v>56</v>
      </c>
      <c r="B30" s="272" t="s">
        <v>37</v>
      </c>
      <c r="C30" s="273">
        <f>SUM(C31:C33)</f>
        <v>5067000</v>
      </c>
      <c r="D30" s="273">
        <f t="shared" ref="D30:S30" si="20">SUM(D31:D33)</f>
        <v>0</v>
      </c>
      <c r="E30" s="273">
        <f t="shared" si="20"/>
        <v>5067000</v>
      </c>
      <c r="F30" s="274">
        <f t="shared" ref="F30:G30" si="21">SUM(F31:F33)</f>
        <v>0</v>
      </c>
      <c r="G30" s="274">
        <f t="shared" si="21"/>
        <v>5067000</v>
      </c>
      <c r="H30" s="274">
        <f t="shared" ref="H30:I30" si="22">SUM(H31:H33)</f>
        <v>0</v>
      </c>
      <c r="I30" s="274">
        <f t="shared" si="22"/>
        <v>5067000</v>
      </c>
      <c r="J30" s="274">
        <f t="shared" ref="J30:K30" si="23">SUM(J31:J33)</f>
        <v>0</v>
      </c>
      <c r="K30" s="274">
        <f t="shared" si="23"/>
        <v>5067000</v>
      </c>
      <c r="L30" s="273">
        <f t="shared" si="20"/>
        <v>5289000</v>
      </c>
      <c r="M30" s="273">
        <f t="shared" si="20"/>
        <v>0</v>
      </c>
      <c r="N30" s="273">
        <f t="shared" si="20"/>
        <v>5289000</v>
      </c>
      <c r="O30" s="274">
        <f t="shared" ref="O30:P30" si="24">SUM(O31:O33)</f>
        <v>0</v>
      </c>
      <c r="P30" s="274">
        <f t="shared" si="24"/>
        <v>5289000</v>
      </c>
      <c r="Q30" s="273">
        <f t="shared" si="20"/>
        <v>5484000</v>
      </c>
      <c r="R30" s="273">
        <f t="shared" si="20"/>
        <v>0</v>
      </c>
      <c r="S30" s="273">
        <f t="shared" si="20"/>
        <v>5484000</v>
      </c>
      <c r="T30" s="274">
        <f t="shared" ref="T30:U30" si="25">SUM(T31:T33)</f>
        <v>0</v>
      </c>
      <c r="U30" s="274">
        <f t="shared" si="25"/>
        <v>5484000</v>
      </c>
      <c r="V30" s="258"/>
      <c r="X30" s="183"/>
      <c r="Y30" s="183"/>
      <c r="Z30" s="183"/>
      <c r="AA30" s="183"/>
    </row>
    <row r="31" spans="1:27" s="186" customFormat="1" ht="30" customHeight="1">
      <c r="A31" s="275" t="s">
        <v>348</v>
      </c>
      <c r="B31" s="272" t="s">
        <v>349</v>
      </c>
      <c r="C31" s="273">
        <v>3800000</v>
      </c>
      <c r="D31" s="273"/>
      <c r="E31" s="273">
        <v>3800000</v>
      </c>
      <c r="F31" s="274"/>
      <c r="G31" s="274">
        <v>3800000</v>
      </c>
      <c r="H31" s="274"/>
      <c r="I31" s="274">
        <v>3800000</v>
      </c>
      <c r="J31" s="274"/>
      <c r="K31" s="274">
        <v>3800000</v>
      </c>
      <c r="L31" s="273">
        <v>3966000</v>
      </c>
      <c r="M31" s="273"/>
      <c r="N31" s="273">
        <v>3966000</v>
      </c>
      <c r="O31" s="274"/>
      <c r="P31" s="274">
        <v>3966000</v>
      </c>
      <c r="Q31" s="273">
        <v>4112000</v>
      </c>
      <c r="R31" s="273"/>
      <c r="S31" s="273">
        <v>4112000</v>
      </c>
      <c r="T31" s="274"/>
      <c r="U31" s="274">
        <v>4112000</v>
      </c>
      <c r="V31" s="258"/>
      <c r="X31" s="183"/>
      <c r="Y31" s="183"/>
      <c r="Z31" s="183"/>
      <c r="AA31" s="183"/>
    </row>
    <row r="32" spans="1:27" s="186" customFormat="1" ht="30" customHeight="1">
      <c r="A32" s="275" t="s">
        <v>361</v>
      </c>
      <c r="B32" s="272" t="s">
        <v>362</v>
      </c>
      <c r="C32" s="273">
        <v>130000</v>
      </c>
      <c r="D32" s="273"/>
      <c r="E32" s="273">
        <v>130000</v>
      </c>
      <c r="F32" s="274"/>
      <c r="G32" s="274">
        <v>130000</v>
      </c>
      <c r="H32" s="274"/>
      <c r="I32" s="274">
        <v>130000</v>
      </c>
      <c r="J32" s="274"/>
      <c r="K32" s="274">
        <v>130000</v>
      </c>
      <c r="L32" s="273">
        <v>136000</v>
      </c>
      <c r="M32" s="273"/>
      <c r="N32" s="273">
        <v>136000</v>
      </c>
      <c r="O32" s="274"/>
      <c r="P32" s="274">
        <v>136000</v>
      </c>
      <c r="Q32" s="273">
        <v>141000</v>
      </c>
      <c r="R32" s="273"/>
      <c r="S32" s="273">
        <v>141000</v>
      </c>
      <c r="T32" s="274"/>
      <c r="U32" s="274">
        <v>141000</v>
      </c>
      <c r="V32" s="258"/>
      <c r="X32" s="183"/>
      <c r="Y32" s="183"/>
      <c r="Z32" s="183"/>
      <c r="AA32" s="183"/>
    </row>
    <row r="33" spans="1:27" s="186" customFormat="1" ht="27" customHeight="1">
      <c r="A33" s="275" t="s">
        <v>17</v>
      </c>
      <c r="B33" s="272" t="s">
        <v>38</v>
      </c>
      <c r="C33" s="273">
        <v>1137000</v>
      </c>
      <c r="D33" s="273"/>
      <c r="E33" s="273">
        <v>1137000</v>
      </c>
      <c r="F33" s="274"/>
      <c r="G33" s="274">
        <v>1137000</v>
      </c>
      <c r="H33" s="274"/>
      <c r="I33" s="274">
        <v>1137000</v>
      </c>
      <c r="J33" s="274"/>
      <c r="K33" s="274">
        <v>1137000</v>
      </c>
      <c r="L33" s="273">
        <v>1187000</v>
      </c>
      <c r="M33" s="273"/>
      <c r="N33" s="273">
        <v>1187000</v>
      </c>
      <c r="O33" s="274"/>
      <c r="P33" s="274">
        <v>1187000</v>
      </c>
      <c r="Q33" s="273">
        <v>1231000</v>
      </c>
      <c r="R33" s="273"/>
      <c r="S33" s="273">
        <v>1231000</v>
      </c>
      <c r="T33" s="274"/>
      <c r="U33" s="274">
        <v>1231000</v>
      </c>
      <c r="V33" s="258"/>
      <c r="X33" s="183"/>
      <c r="Y33" s="183"/>
      <c r="Z33" s="183"/>
      <c r="AA33" s="183"/>
    </row>
    <row r="34" spans="1:27" s="186" customFormat="1" ht="28.2" customHeight="1">
      <c r="A34" s="271" t="s">
        <v>13</v>
      </c>
      <c r="B34" s="272" t="s">
        <v>39</v>
      </c>
      <c r="C34" s="273">
        <f>SUM(C35:C36)</f>
        <v>22617906</v>
      </c>
      <c r="D34" s="273">
        <f t="shared" ref="D34:S34" si="26">SUM(D35:D36)</f>
        <v>0</v>
      </c>
      <c r="E34" s="273">
        <f t="shared" si="26"/>
        <v>22617906</v>
      </c>
      <c r="F34" s="274">
        <f t="shared" ref="F34:G34" si="27">SUM(F35:F36)</f>
        <v>0</v>
      </c>
      <c r="G34" s="274">
        <f t="shared" si="27"/>
        <v>22617906</v>
      </c>
      <c r="H34" s="274">
        <f t="shared" ref="H34:I34" si="28">SUM(H35:H36)</f>
        <v>0</v>
      </c>
      <c r="I34" s="274">
        <f t="shared" si="28"/>
        <v>22617906</v>
      </c>
      <c r="J34" s="274">
        <f t="shared" ref="J34:K34" si="29">SUM(J35:J36)</f>
        <v>0</v>
      </c>
      <c r="K34" s="274">
        <f t="shared" si="29"/>
        <v>22617906</v>
      </c>
      <c r="L34" s="273">
        <f t="shared" si="26"/>
        <v>22424900</v>
      </c>
      <c r="M34" s="273">
        <f t="shared" si="26"/>
        <v>0</v>
      </c>
      <c r="N34" s="273">
        <f t="shared" si="26"/>
        <v>22424900</v>
      </c>
      <c r="O34" s="274">
        <f t="shared" ref="O34:P34" si="30">SUM(O35:O36)</f>
        <v>0</v>
      </c>
      <c r="P34" s="274">
        <f t="shared" si="30"/>
        <v>22424900</v>
      </c>
      <c r="Q34" s="273">
        <f t="shared" si="26"/>
        <v>22424900</v>
      </c>
      <c r="R34" s="273">
        <f t="shared" si="26"/>
        <v>0</v>
      </c>
      <c r="S34" s="273">
        <f t="shared" si="26"/>
        <v>22424900</v>
      </c>
      <c r="T34" s="274">
        <f t="shared" ref="T34:U34" si="31">SUM(T35:T36)</f>
        <v>0</v>
      </c>
      <c r="U34" s="274">
        <f t="shared" si="31"/>
        <v>22424900</v>
      </c>
      <c r="V34" s="258"/>
      <c r="X34" s="183"/>
      <c r="Y34" s="183"/>
      <c r="Z34" s="183"/>
      <c r="AA34" s="183"/>
    </row>
    <row r="35" spans="1:27" ht="69" customHeight="1">
      <c r="A35" s="275" t="s">
        <v>60</v>
      </c>
      <c r="B35" s="272" t="s">
        <v>41</v>
      </c>
      <c r="C35" s="273">
        <v>12740606</v>
      </c>
      <c r="D35" s="273"/>
      <c r="E35" s="273">
        <v>12740606</v>
      </c>
      <c r="F35" s="274"/>
      <c r="G35" s="274">
        <v>12740606</v>
      </c>
      <c r="H35" s="274"/>
      <c r="I35" s="274">
        <v>12740606</v>
      </c>
      <c r="J35" s="274"/>
      <c r="K35" s="274">
        <v>12740606</v>
      </c>
      <c r="L35" s="273">
        <v>12547600</v>
      </c>
      <c r="M35" s="273"/>
      <c r="N35" s="273">
        <v>12547600</v>
      </c>
      <c r="O35" s="274"/>
      <c r="P35" s="274">
        <v>12547600</v>
      </c>
      <c r="Q35" s="273">
        <v>12547600</v>
      </c>
      <c r="R35" s="273"/>
      <c r="S35" s="273">
        <v>12547600</v>
      </c>
      <c r="T35" s="274"/>
      <c r="U35" s="274">
        <v>12547600</v>
      </c>
      <c r="V35" s="258"/>
    </row>
    <row r="36" spans="1:27" ht="65.400000000000006" customHeight="1">
      <c r="A36" s="279" t="s">
        <v>80</v>
      </c>
      <c r="B36" s="272" t="s">
        <v>77</v>
      </c>
      <c r="C36" s="273">
        <v>9877300</v>
      </c>
      <c r="D36" s="273"/>
      <c r="E36" s="273">
        <v>9877300</v>
      </c>
      <c r="F36" s="274"/>
      <c r="G36" s="274">
        <v>9877300</v>
      </c>
      <c r="H36" s="274"/>
      <c r="I36" s="274">
        <v>9877300</v>
      </c>
      <c r="J36" s="274"/>
      <c r="K36" s="274">
        <v>9877300</v>
      </c>
      <c r="L36" s="280">
        <v>9877300</v>
      </c>
      <c r="M36" s="280"/>
      <c r="N36" s="280">
        <v>9877300</v>
      </c>
      <c r="O36" s="274"/>
      <c r="P36" s="274">
        <v>9877300</v>
      </c>
      <c r="Q36" s="273">
        <v>9877300</v>
      </c>
      <c r="R36" s="280"/>
      <c r="S36" s="273">
        <v>9877300</v>
      </c>
      <c r="T36" s="274"/>
      <c r="U36" s="274">
        <v>9877300</v>
      </c>
      <c r="V36" s="258"/>
    </row>
    <row r="37" spans="1:27" ht="19.95" customHeight="1">
      <c r="A37" s="276" t="s">
        <v>19</v>
      </c>
      <c r="B37" s="272" t="s">
        <v>43</v>
      </c>
      <c r="C37" s="273">
        <v>388800</v>
      </c>
      <c r="D37" s="273"/>
      <c r="E37" s="273">
        <v>388800</v>
      </c>
      <c r="F37" s="274"/>
      <c r="G37" s="274">
        <v>388800</v>
      </c>
      <c r="H37" s="274"/>
      <c r="I37" s="274">
        <v>388800</v>
      </c>
      <c r="J37" s="274"/>
      <c r="K37" s="274">
        <v>388800</v>
      </c>
      <c r="L37" s="273">
        <v>388800</v>
      </c>
      <c r="M37" s="273"/>
      <c r="N37" s="273">
        <v>388800</v>
      </c>
      <c r="O37" s="274"/>
      <c r="P37" s="274">
        <v>388800</v>
      </c>
      <c r="Q37" s="273">
        <v>388800</v>
      </c>
      <c r="R37" s="273"/>
      <c r="S37" s="273">
        <v>388800</v>
      </c>
      <c r="T37" s="274"/>
      <c r="U37" s="274">
        <v>388800</v>
      </c>
      <c r="V37" s="258"/>
      <c r="W37" s="197"/>
    </row>
    <row r="38" spans="1:27" s="185" customFormat="1" ht="27.6" customHeight="1">
      <c r="A38" s="276" t="s">
        <v>141</v>
      </c>
      <c r="B38" s="272" t="s">
        <v>46</v>
      </c>
      <c r="C38" s="273">
        <f>C39</f>
        <v>350000</v>
      </c>
      <c r="D38" s="273">
        <f t="shared" ref="D38:U38" si="32">D39</f>
        <v>0</v>
      </c>
      <c r="E38" s="273">
        <f t="shared" si="32"/>
        <v>350000</v>
      </c>
      <c r="F38" s="274">
        <f t="shared" si="32"/>
        <v>0</v>
      </c>
      <c r="G38" s="274">
        <f t="shared" si="32"/>
        <v>350000</v>
      </c>
      <c r="H38" s="274">
        <f t="shared" si="32"/>
        <v>0</v>
      </c>
      <c r="I38" s="274">
        <f t="shared" si="32"/>
        <v>350000</v>
      </c>
      <c r="J38" s="274">
        <f t="shared" si="32"/>
        <v>0</v>
      </c>
      <c r="K38" s="274">
        <f t="shared" si="32"/>
        <v>350000</v>
      </c>
      <c r="L38" s="273">
        <f t="shared" si="32"/>
        <v>350000</v>
      </c>
      <c r="M38" s="273">
        <f t="shared" si="32"/>
        <v>0</v>
      </c>
      <c r="N38" s="273">
        <f t="shared" si="32"/>
        <v>350000</v>
      </c>
      <c r="O38" s="274">
        <f t="shared" si="32"/>
        <v>0</v>
      </c>
      <c r="P38" s="274">
        <f t="shared" si="32"/>
        <v>350000</v>
      </c>
      <c r="Q38" s="273">
        <f t="shared" si="32"/>
        <v>350000</v>
      </c>
      <c r="R38" s="273">
        <f t="shared" si="32"/>
        <v>0</v>
      </c>
      <c r="S38" s="273">
        <f t="shared" si="32"/>
        <v>350000</v>
      </c>
      <c r="T38" s="274">
        <f t="shared" si="32"/>
        <v>0</v>
      </c>
      <c r="U38" s="274">
        <f t="shared" si="32"/>
        <v>350000</v>
      </c>
      <c r="V38" s="258"/>
      <c r="W38" s="186"/>
    </row>
    <row r="39" spans="1:27" s="185" customFormat="1" ht="15.6" customHeight="1">
      <c r="A39" s="275" t="s">
        <v>67</v>
      </c>
      <c r="B39" s="272" t="s">
        <v>70</v>
      </c>
      <c r="C39" s="273">
        <v>350000</v>
      </c>
      <c r="D39" s="273"/>
      <c r="E39" s="273">
        <v>350000</v>
      </c>
      <c r="F39" s="274"/>
      <c r="G39" s="274">
        <v>350000</v>
      </c>
      <c r="H39" s="274"/>
      <c r="I39" s="274">
        <v>350000</v>
      </c>
      <c r="J39" s="274"/>
      <c r="K39" s="274">
        <v>350000</v>
      </c>
      <c r="L39" s="273">
        <v>350000</v>
      </c>
      <c r="M39" s="273"/>
      <c r="N39" s="273">
        <v>350000</v>
      </c>
      <c r="O39" s="274"/>
      <c r="P39" s="274">
        <v>350000</v>
      </c>
      <c r="Q39" s="273">
        <v>350000</v>
      </c>
      <c r="R39" s="273"/>
      <c r="S39" s="273">
        <v>350000</v>
      </c>
      <c r="T39" s="274"/>
      <c r="U39" s="274">
        <v>350000</v>
      </c>
      <c r="V39" s="258"/>
      <c r="W39" s="186"/>
    </row>
    <row r="40" spans="1:27" s="185" customFormat="1" ht="22.2" customHeight="1">
      <c r="A40" s="276" t="s">
        <v>20</v>
      </c>
      <c r="B40" s="272" t="s">
        <v>47</v>
      </c>
      <c r="C40" s="273">
        <f>SUM(C41:C42)</f>
        <v>2296900</v>
      </c>
      <c r="D40" s="273">
        <f t="shared" ref="D40:S40" si="33">SUM(D41:D42)</f>
        <v>0</v>
      </c>
      <c r="E40" s="273">
        <f t="shared" si="33"/>
        <v>2296900</v>
      </c>
      <c r="F40" s="274">
        <f t="shared" ref="F40:G40" si="34">SUM(F41:F42)</f>
        <v>0</v>
      </c>
      <c r="G40" s="274">
        <f t="shared" si="34"/>
        <v>2296900</v>
      </c>
      <c r="H40" s="274">
        <f t="shared" ref="H40:I40" si="35">SUM(H41:H42)</f>
        <v>0</v>
      </c>
      <c r="I40" s="274">
        <f t="shared" si="35"/>
        <v>2296900</v>
      </c>
      <c r="J40" s="274">
        <f t="shared" ref="J40:K40" si="36">SUM(J41:J42)</f>
        <v>0</v>
      </c>
      <c r="K40" s="274">
        <f t="shared" si="36"/>
        <v>2296900</v>
      </c>
      <c r="L40" s="273">
        <f t="shared" si="33"/>
        <v>2164000</v>
      </c>
      <c r="M40" s="273">
        <f t="shared" si="33"/>
        <v>0</v>
      </c>
      <c r="N40" s="273">
        <f t="shared" si="33"/>
        <v>2164000</v>
      </c>
      <c r="O40" s="274">
        <f t="shared" ref="O40:P40" si="37">SUM(O41:O42)</f>
        <v>0</v>
      </c>
      <c r="P40" s="274">
        <f t="shared" si="37"/>
        <v>2164000</v>
      </c>
      <c r="Q40" s="273">
        <f t="shared" si="33"/>
        <v>1577000</v>
      </c>
      <c r="R40" s="273">
        <f t="shared" si="33"/>
        <v>0</v>
      </c>
      <c r="S40" s="273">
        <f t="shared" si="33"/>
        <v>1577000</v>
      </c>
      <c r="T40" s="274">
        <f t="shared" ref="T40:U40" si="38">SUM(T41:T42)</f>
        <v>0</v>
      </c>
      <c r="U40" s="274">
        <f t="shared" si="38"/>
        <v>1577000</v>
      </c>
      <c r="V40" s="258"/>
      <c r="W40" s="186"/>
    </row>
    <row r="41" spans="1:27" s="185" customFormat="1" ht="67.2" customHeight="1">
      <c r="A41" s="275" t="s">
        <v>339</v>
      </c>
      <c r="B41" s="272" t="s">
        <v>340</v>
      </c>
      <c r="C41" s="273">
        <v>996900</v>
      </c>
      <c r="D41" s="273"/>
      <c r="E41" s="273">
        <v>996900</v>
      </c>
      <c r="F41" s="274"/>
      <c r="G41" s="274">
        <v>996900</v>
      </c>
      <c r="H41" s="274"/>
      <c r="I41" s="274">
        <v>996900</v>
      </c>
      <c r="J41" s="274"/>
      <c r="K41" s="274">
        <v>996900</v>
      </c>
      <c r="L41" s="273">
        <v>864000</v>
      </c>
      <c r="M41" s="273"/>
      <c r="N41" s="273">
        <v>864000</v>
      </c>
      <c r="O41" s="274"/>
      <c r="P41" s="274">
        <v>864000</v>
      </c>
      <c r="Q41" s="273">
        <v>277000</v>
      </c>
      <c r="R41" s="273"/>
      <c r="S41" s="273">
        <v>277000</v>
      </c>
      <c r="T41" s="274"/>
      <c r="U41" s="274">
        <v>277000</v>
      </c>
      <c r="V41" s="258"/>
      <c r="W41" s="196"/>
    </row>
    <row r="42" spans="1:27" s="185" customFormat="1" ht="24.6" customHeight="1">
      <c r="A42" s="275" t="s">
        <v>79</v>
      </c>
      <c r="B42" s="272" t="s">
        <v>55</v>
      </c>
      <c r="C42" s="273">
        <v>1300000</v>
      </c>
      <c r="D42" s="273"/>
      <c r="E42" s="273">
        <v>1300000</v>
      </c>
      <c r="F42" s="274"/>
      <c r="G42" s="274">
        <v>1300000</v>
      </c>
      <c r="H42" s="274"/>
      <c r="I42" s="274">
        <v>1300000</v>
      </c>
      <c r="J42" s="274"/>
      <c r="K42" s="274">
        <v>1300000</v>
      </c>
      <c r="L42" s="273">
        <v>1300000</v>
      </c>
      <c r="M42" s="273"/>
      <c r="N42" s="273">
        <v>1300000</v>
      </c>
      <c r="O42" s="274"/>
      <c r="P42" s="274">
        <v>1300000</v>
      </c>
      <c r="Q42" s="273">
        <v>1300000</v>
      </c>
      <c r="R42" s="273"/>
      <c r="S42" s="273">
        <v>1300000</v>
      </c>
      <c r="T42" s="274"/>
      <c r="U42" s="274">
        <v>1300000</v>
      </c>
      <c r="V42" s="258"/>
      <c r="W42" s="196"/>
    </row>
    <row r="43" spans="1:27" s="185" customFormat="1" ht="19.95" customHeight="1">
      <c r="A43" s="276" t="s">
        <v>15</v>
      </c>
      <c r="B43" s="272" t="s">
        <v>350</v>
      </c>
      <c r="C43" s="273">
        <v>2000000</v>
      </c>
      <c r="D43" s="273"/>
      <c r="E43" s="273">
        <v>2000000</v>
      </c>
      <c r="F43" s="274"/>
      <c r="G43" s="274">
        <v>2000000</v>
      </c>
      <c r="H43" s="274"/>
      <c r="I43" s="274">
        <v>2000000</v>
      </c>
      <c r="J43" s="274"/>
      <c r="K43" s="274">
        <v>2000000</v>
      </c>
      <c r="L43" s="273">
        <v>2000000</v>
      </c>
      <c r="M43" s="273"/>
      <c r="N43" s="273">
        <v>2000000</v>
      </c>
      <c r="O43" s="274"/>
      <c r="P43" s="274">
        <v>2000000</v>
      </c>
      <c r="Q43" s="273">
        <v>2000000</v>
      </c>
      <c r="R43" s="273"/>
      <c r="S43" s="273">
        <v>2000000</v>
      </c>
      <c r="T43" s="274"/>
      <c r="U43" s="274">
        <v>2000000</v>
      </c>
      <c r="V43" s="258"/>
      <c r="W43" s="186"/>
    </row>
    <row r="44" spans="1:27" s="185" customFormat="1" ht="21" customHeight="1">
      <c r="A44" s="276" t="s">
        <v>351</v>
      </c>
      <c r="B44" s="272" t="s">
        <v>352</v>
      </c>
      <c r="C44" s="273">
        <v>0</v>
      </c>
      <c r="D44" s="273"/>
      <c r="E44" s="273">
        <v>0</v>
      </c>
      <c r="F44" s="274"/>
      <c r="G44" s="274">
        <v>0</v>
      </c>
      <c r="H44" s="274"/>
      <c r="I44" s="274">
        <v>0</v>
      </c>
      <c r="J44" s="274"/>
      <c r="K44" s="274">
        <v>0</v>
      </c>
      <c r="L44" s="273">
        <v>0</v>
      </c>
      <c r="M44" s="273"/>
      <c r="N44" s="273">
        <v>0</v>
      </c>
      <c r="O44" s="274"/>
      <c r="P44" s="274">
        <v>0</v>
      </c>
      <c r="Q44" s="273">
        <v>0</v>
      </c>
      <c r="R44" s="273"/>
      <c r="S44" s="273">
        <v>0</v>
      </c>
      <c r="T44" s="274"/>
      <c r="U44" s="274">
        <v>0</v>
      </c>
      <c r="V44" s="258"/>
      <c r="W44" s="186"/>
    </row>
    <row r="45" spans="1:27" s="185" customFormat="1" ht="18.600000000000001" customHeight="1">
      <c r="A45" s="228" t="s">
        <v>270</v>
      </c>
      <c r="B45" s="281" t="s">
        <v>271</v>
      </c>
      <c r="C45" s="282">
        <f t="shared" ref="C45:S45" si="39">C46+C111</f>
        <v>1390205085.8700001</v>
      </c>
      <c r="D45" s="282">
        <f t="shared" si="39"/>
        <v>50079151.469999999</v>
      </c>
      <c r="E45" s="296">
        <f t="shared" si="39"/>
        <v>1440284237.3399999</v>
      </c>
      <c r="F45" s="282">
        <f t="shared" si="39"/>
        <v>48661314.099999994</v>
      </c>
      <c r="G45" s="296">
        <f t="shared" si="39"/>
        <v>1488945551.4399998</v>
      </c>
      <c r="H45" s="282">
        <f t="shared" ref="H45:I45" si="40">H46+H111</f>
        <v>34588350.399999999</v>
      </c>
      <c r="I45" s="296">
        <f t="shared" si="40"/>
        <v>1523903036.8399999</v>
      </c>
      <c r="J45" s="282">
        <f t="shared" ref="J45:K45" si="41">J46+J111</f>
        <v>23277876.919999998</v>
      </c>
      <c r="K45" s="296">
        <f t="shared" si="41"/>
        <v>1547180913.76</v>
      </c>
      <c r="L45" s="296">
        <f t="shared" si="39"/>
        <v>1240137787.5599999</v>
      </c>
      <c r="M45" s="296">
        <f t="shared" si="39"/>
        <v>12606396.420000002</v>
      </c>
      <c r="N45" s="296">
        <f t="shared" si="39"/>
        <v>1252744183.9799998</v>
      </c>
      <c r="O45" s="296">
        <f t="shared" ref="O45:P45" si="42">O46+O111</f>
        <v>3822000</v>
      </c>
      <c r="P45" s="296">
        <f t="shared" si="42"/>
        <v>1256566183.9799998</v>
      </c>
      <c r="Q45" s="296">
        <f t="shared" si="39"/>
        <v>1245095207.3999999</v>
      </c>
      <c r="R45" s="296">
        <f t="shared" si="39"/>
        <v>-4297177.2600000016</v>
      </c>
      <c r="S45" s="296">
        <f t="shared" si="39"/>
        <v>1240798030.1399999</v>
      </c>
      <c r="T45" s="296">
        <f t="shared" ref="T45:U45" si="43">T46+T111</f>
        <v>-19660112.960000001</v>
      </c>
      <c r="U45" s="296">
        <f t="shared" si="43"/>
        <v>1221137917.1800001</v>
      </c>
      <c r="V45" s="264"/>
      <c r="W45" s="186"/>
      <c r="Y45" s="256"/>
    </row>
    <row r="46" spans="1:27" s="185" customFormat="1" ht="36.6" customHeight="1">
      <c r="A46" s="271" t="s">
        <v>65</v>
      </c>
      <c r="B46" s="283" t="s">
        <v>57</v>
      </c>
      <c r="C46" s="284">
        <f t="shared" ref="C46:S46" si="44">C47+C49+C79+C97</f>
        <v>1381125244.2600002</v>
      </c>
      <c r="D46" s="284">
        <f t="shared" si="44"/>
        <v>50079151.469999999</v>
      </c>
      <c r="E46" s="287">
        <f t="shared" si="44"/>
        <v>1431204395.73</v>
      </c>
      <c r="F46" s="327">
        <f t="shared" ref="F46:G46" si="45">F47+F49+F79+F97</f>
        <v>48661314.099999994</v>
      </c>
      <c r="G46" s="288">
        <f t="shared" si="45"/>
        <v>1479865709.8299999</v>
      </c>
      <c r="H46" s="327">
        <f t="shared" ref="H46:I46" si="46">H47+H49+H79+H97</f>
        <v>34588350.399999999</v>
      </c>
      <c r="I46" s="288">
        <f t="shared" si="46"/>
        <v>1514454060.23</v>
      </c>
      <c r="J46" s="327">
        <f t="shared" ref="J46:K46" si="47">J47+J49+J79+J97</f>
        <v>23893754.219999999</v>
      </c>
      <c r="K46" s="288">
        <f t="shared" si="47"/>
        <v>1538347814.45</v>
      </c>
      <c r="L46" s="287">
        <f t="shared" si="44"/>
        <v>1240137787.5599999</v>
      </c>
      <c r="M46" s="287">
        <f t="shared" si="44"/>
        <v>12606396.420000002</v>
      </c>
      <c r="N46" s="287">
        <f t="shared" si="44"/>
        <v>1252744183.9799998</v>
      </c>
      <c r="O46" s="288">
        <f t="shared" ref="O46:P46" si="48">O47+O49+O79+O97</f>
        <v>3822000</v>
      </c>
      <c r="P46" s="288">
        <f t="shared" si="48"/>
        <v>1256566183.9799998</v>
      </c>
      <c r="Q46" s="287">
        <f t="shared" si="44"/>
        <v>1245095207.3999999</v>
      </c>
      <c r="R46" s="287">
        <f t="shared" si="44"/>
        <v>-4297177.2600000016</v>
      </c>
      <c r="S46" s="287">
        <f t="shared" si="44"/>
        <v>1240798030.1399999</v>
      </c>
      <c r="T46" s="288">
        <f t="shared" ref="T46:U46" si="49">T47+T49+T79+T97</f>
        <v>-19660112.960000001</v>
      </c>
      <c r="U46" s="288">
        <f t="shared" si="49"/>
        <v>1221137917.1800001</v>
      </c>
      <c r="V46" s="265"/>
      <c r="W46" s="186"/>
      <c r="Y46" s="256"/>
      <c r="Z46" s="256"/>
      <c r="AA46" s="256"/>
    </row>
    <row r="47" spans="1:27" s="291" customFormat="1" ht="25.2" customHeight="1">
      <c r="A47" s="290" t="s">
        <v>75</v>
      </c>
      <c r="B47" s="229" t="s">
        <v>134</v>
      </c>
      <c r="C47" s="269">
        <f>SUM(C48)</f>
        <v>41122395.399999999</v>
      </c>
      <c r="D47" s="269">
        <f t="shared" ref="D47:U47" si="50">SUM(D48)</f>
        <v>0</v>
      </c>
      <c r="E47" s="269">
        <f t="shared" si="50"/>
        <v>41122395.399999999</v>
      </c>
      <c r="F47" s="270">
        <f t="shared" si="50"/>
        <v>0</v>
      </c>
      <c r="G47" s="270">
        <f t="shared" si="50"/>
        <v>41122395.399999999</v>
      </c>
      <c r="H47" s="270">
        <f t="shared" si="50"/>
        <v>0</v>
      </c>
      <c r="I47" s="270">
        <f t="shared" si="50"/>
        <v>41122395.399999999</v>
      </c>
      <c r="J47" s="270">
        <f t="shared" si="50"/>
        <v>0</v>
      </c>
      <c r="K47" s="270">
        <f t="shared" si="50"/>
        <v>41122395.399999999</v>
      </c>
      <c r="L47" s="269">
        <f t="shared" si="50"/>
        <v>18316568</v>
      </c>
      <c r="M47" s="269">
        <f t="shared" si="50"/>
        <v>0</v>
      </c>
      <c r="N47" s="269">
        <f t="shared" si="50"/>
        <v>18316568</v>
      </c>
      <c r="O47" s="270">
        <f t="shared" si="50"/>
        <v>0</v>
      </c>
      <c r="P47" s="270">
        <f t="shared" si="50"/>
        <v>18316568</v>
      </c>
      <c r="Q47" s="269">
        <f t="shared" si="50"/>
        <v>0</v>
      </c>
      <c r="R47" s="269">
        <f t="shared" si="50"/>
        <v>0</v>
      </c>
      <c r="S47" s="269">
        <f t="shared" si="50"/>
        <v>0</v>
      </c>
      <c r="T47" s="270">
        <f t="shared" si="50"/>
        <v>0</v>
      </c>
      <c r="U47" s="270">
        <f t="shared" si="50"/>
        <v>0</v>
      </c>
      <c r="V47" s="261"/>
    </row>
    <row r="48" spans="1:27" s="186" customFormat="1" ht="43.2" customHeight="1">
      <c r="A48" s="276" t="s">
        <v>448</v>
      </c>
      <c r="B48" s="283" t="s">
        <v>366</v>
      </c>
      <c r="C48" s="273">
        <v>41122395.399999999</v>
      </c>
      <c r="D48" s="273"/>
      <c r="E48" s="273">
        <f>C48+D48</f>
        <v>41122395.399999999</v>
      </c>
      <c r="F48" s="274"/>
      <c r="G48" s="274">
        <f>E48+F48</f>
        <v>41122395.399999999</v>
      </c>
      <c r="H48" s="274"/>
      <c r="I48" s="274">
        <f>G48+H48</f>
        <v>41122395.399999999</v>
      </c>
      <c r="J48" s="274"/>
      <c r="K48" s="274">
        <f>I48+J48</f>
        <v>41122395.399999999</v>
      </c>
      <c r="L48" s="274">
        <v>18316568</v>
      </c>
      <c r="M48" s="274"/>
      <c r="N48" s="274">
        <f>L48+M48</f>
        <v>18316568</v>
      </c>
      <c r="O48" s="274"/>
      <c r="P48" s="274">
        <f>N48+O48</f>
        <v>18316568</v>
      </c>
      <c r="Q48" s="274">
        <v>0</v>
      </c>
      <c r="R48" s="274"/>
      <c r="S48" s="274">
        <f>Q48+R48</f>
        <v>0</v>
      </c>
      <c r="T48" s="274"/>
      <c r="U48" s="274">
        <f>S48+T48</f>
        <v>0</v>
      </c>
      <c r="V48" s="262"/>
    </row>
    <row r="49" spans="1:22" s="291" customFormat="1" ht="25.95" customHeight="1">
      <c r="A49" s="290" t="s">
        <v>71</v>
      </c>
      <c r="B49" s="229" t="s">
        <v>135</v>
      </c>
      <c r="C49" s="269">
        <f t="shared" ref="C49:S49" si="51">SUM(C50:C68)</f>
        <v>380400647.46000004</v>
      </c>
      <c r="D49" s="269">
        <f t="shared" si="51"/>
        <v>20943979.240000002</v>
      </c>
      <c r="E49" s="269">
        <f>SUM(E50:E70)</f>
        <v>401344626.69999999</v>
      </c>
      <c r="F49" s="269">
        <f t="shared" ref="F49" si="52">SUM(F50:F70)</f>
        <v>17001227.41</v>
      </c>
      <c r="G49" s="269">
        <f>SUM(G50:G76)</f>
        <v>418345854.11000001</v>
      </c>
      <c r="H49" s="269">
        <f t="shared" ref="H49" si="53">SUM(H50:H76)</f>
        <v>27346770.399999999</v>
      </c>
      <c r="I49" s="269">
        <f>SUM(I50:I78)</f>
        <v>445692624.50999999</v>
      </c>
      <c r="J49" s="269">
        <f t="shared" ref="J49:K49" si="54">SUM(J50:J78)</f>
        <v>4524564.22</v>
      </c>
      <c r="K49" s="269">
        <f t="shared" si="54"/>
        <v>450217188.73000002</v>
      </c>
      <c r="L49" s="269">
        <f t="shared" si="51"/>
        <v>358855491.71000004</v>
      </c>
      <c r="M49" s="269">
        <f t="shared" si="51"/>
        <v>19190363.220000003</v>
      </c>
      <c r="N49" s="269">
        <f>SUM(N50:N75)</f>
        <v>378045854.93000001</v>
      </c>
      <c r="O49" s="269">
        <f t="shared" ref="O49:P49" si="55">SUM(O50:O75)</f>
        <v>3822000</v>
      </c>
      <c r="P49" s="269">
        <f t="shared" si="55"/>
        <v>381867854.93000001</v>
      </c>
      <c r="Q49" s="269">
        <f t="shared" si="51"/>
        <v>357148443.24000001</v>
      </c>
      <c r="R49" s="269">
        <f t="shared" si="51"/>
        <v>1601457.44</v>
      </c>
      <c r="S49" s="269">
        <f t="shared" si="51"/>
        <v>358749900.68000001</v>
      </c>
      <c r="T49" s="270">
        <f t="shared" ref="T49:U49" si="56">SUM(T50:T68)</f>
        <v>0</v>
      </c>
      <c r="U49" s="270">
        <f t="shared" si="56"/>
        <v>358749900.68000001</v>
      </c>
      <c r="V49" s="261"/>
    </row>
    <row r="50" spans="1:22" s="186" customFormat="1" ht="82.2" customHeight="1">
      <c r="A50" s="363" t="s">
        <v>444</v>
      </c>
      <c r="B50" s="283" t="s">
        <v>367</v>
      </c>
      <c r="C50" s="273">
        <v>47022948</v>
      </c>
      <c r="D50" s="273"/>
      <c r="E50" s="273">
        <f>C50+D50</f>
        <v>47022948</v>
      </c>
      <c r="F50" s="274"/>
      <c r="G50" s="274">
        <f>E50+F50</f>
        <v>47022948</v>
      </c>
      <c r="H50" s="274">
        <v>6275782.7999999998</v>
      </c>
      <c r="I50" s="274">
        <f>G50+H50</f>
        <v>53298730.799999997</v>
      </c>
      <c r="J50" s="274"/>
      <c r="K50" s="274">
        <f>I50+J50</f>
        <v>53298730.799999997</v>
      </c>
      <c r="L50" s="274">
        <v>15674316</v>
      </c>
      <c r="M50" s="274"/>
      <c r="N50" s="274">
        <f>L50+M50</f>
        <v>15674316</v>
      </c>
      <c r="O50" s="274"/>
      <c r="P50" s="274">
        <f>N50+O50</f>
        <v>15674316</v>
      </c>
      <c r="Q50" s="274">
        <v>0</v>
      </c>
      <c r="R50" s="274"/>
      <c r="S50" s="274">
        <f>Q50+R50</f>
        <v>0</v>
      </c>
      <c r="T50" s="274"/>
      <c r="U50" s="274">
        <f>S50+T50</f>
        <v>0</v>
      </c>
      <c r="V50" s="262"/>
    </row>
    <row r="51" spans="1:22" s="186" customFormat="1" ht="66.599999999999994" customHeight="1">
      <c r="A51" s="363" t="s">
        <v>445</v>
      </c>
      <c r="B51" s="283" t="s">
        <v>368</v>
      </c>
      <c r="C51" s="273">
        <v>911669.4</v>
      </c>
      <c r="D51" s="273"/>
      <c r="E51" s="273">
        <f t="shared" ref="E51:E68" si="57">C51+D51</f>
        <v>911669.4</v>
      </c>
      <c r="F51" s="274"/>
      <c r="G51" s="274">
        <f t="shared" ref="G51:G70" si="58">E51+F51</f>
        <v>911669.4</v>
      </c>
      <c r="H51" s="274">
        <v>121673.34</v>
      </c>
      <c r="I51" s="274">
        <f t="shared" ref="I51:I76" si="59">G51+H51</f>
        <v>1033342.74</v>
      </c>
      <c r="J51" s="274"/>
      <c r="K51" s="274">
        <f t="shared" ref="K51:K78" si="60">I51+J51</f>
        <v>1033342.74</v>
      </c>
      <c r="L51" s="274">
        <v>303889.8</v>
      </c>
      <c r="M51" s="274"/>
      <c r="N51" s="274">
        <f t="shared" ref="N51:N68" si="61">L51+M51</f>
        <v>303889.8</v>
      </c>
      <c r="O51" s="274"/>
      <c r="P51" s="274">
        <f t="shared" ref="P51" si="62">N51+O51</f>
        <v>303889.8</v>
      </c>
      <c r="Q51" s="274">
        <v>0</v>
      </c>
      <c r="R51" s="274"/>
      <c r="S51" s="274">
        <f t="shared" ref="S51:S68" si="63">Q51+R51</f>
        <v>0</v>
      </c>
      <c r="T51" s="274"/>
      <c r="U51" s="274">
        <f t="shared" ref="U51:U53" si="64">S51+T51</f>
        <v>0</v>
      </c>
      <c r="V51" s="262"/>
    </row>
    <row r="52" spans="1:22" s="186" customFormat="1" ht="43.8" customHeight="1">
      <c r="A52" s="363" t="s">
        <v>483</v>
      </c>
      <c r="B52" s="339" t="s">
        <v>482</v>
      </c>
      <c r="C52" s="273"/>
      <c r="D52" s="273"/>
      <c r="E52" s="273"/>
      <c r="F52" s="274"/>
      <c r="G52" s="274"/>
      <c r="H52" s="274">
        <v>13298.4</v>
      </c>
      <c r="I52" s="274">
        <f t="shared" si="59"/>
        <v>13298.4</v>
      </c>
      <c r="J52" s="274"/>
      <c r="K52" s="274">
        <f t="shared" si="60"/>
        <v>13298.4</v>
      </c>
      <c r="L52" s="274"/>
      <c r="M52" s="274"/>
      <c r="N52" s="274"/>
      <c r="O52" s="274"/>
      <c r="P52" s="274"/>
      <c r="Q52" s="274"/>
      <c r="R52" s="274"/>
      <c r="S52" s="274"/>
      <c r="T52" s="274"/>
      <c r="U52" s="274"/>
      <c r="V52" s="262"/>
    </row>
    <row r="53" spans="1:22" s="186" customFormat="1" ht="69.599999999999994" customHeight="1">
      <c r="A53" s="363" t="s">
        <v>447</v>
      </c>
      <c r="B53" s="286" t="s">
        <v>370</v>
      </c>
      <c r="C53" s="273">
        <v>17871298.719999999</v>
      </c>
      <c r="D53" s="273">
        <v>1228051.8600000001</v>
      </c>
      <c r="E53" s="273">
        <f t="shared" si="57"/>
        <v>19099350.579999998</v>
      </c>
      <c r="F53" s="274"/>
      <c r="G53" s="274">
        <f t="shared" si="58"/>
        <v>19099350.579999998</v>
      </c>
      <c r="H53" s="274"/>
      <c r="I53" s="274">
        <f t="shared" si="59"/>
        <v>19099350.579999998</v>
      </c>
      <c r="J53" s="274"/>
      <c r="K53" s="274">
        <f t="shared" si="60"/>
        <v>19099350.579999998</v>
      </c>
      <c r="L53" s="274">
        <v>17303503.890000001</v>
      </c>
      <c r="M53" s="274">
        <v>1189900.6200000001</v>
      </c>
      <c r="N53" s="274">
        <f t="shared" si="61"/>
        <v>18493404.510000002</v>
      </c>
      <c r="O53" s="274"/>
      <c r="P53" s="274">
        <f t="shared" ref="P53" si="65">N53+O53</f>
        <v>18493404.510000002</v>
      </c>
      <c r="Q53" s="274">
        <v>16628801.560000001</v>
      </c>
      <c r="R53" s="274">
        <v>1201636.32</v>
      </c>
      <c r="S53" s="274">
        <f t="shared" si="63"/>
        <v>17830437.879999999</v>
      </c>
      <c r="T53" s="274"/>
      <c r="U53" s="274">
        <f t="shared" si="64"/>
        <v>17830437.879999999</v>
      </c>
      <c r="V53" s="262"/>
    </row>
    <row r="54" spans="1:22" s="186" customFormat="1" ht="39.6" customHeight="1">
      <c r="A54" s="354" t="s">
        <v>457</v>
      </c>
      <c r="B54" s="311" t="s">
        <v>465</v>
      </c>
      <c r="C54" s="273"/>
      <c r="D54" s="273"/>
      <c r="E54" s="273"/>
      <c r="F54" s="328">
        <v>1250000</v>
      </c>
      <c r="G54" s="274">
        <f t="shared" si="58"/>
        <v>1250000</v>
      </c>
      <c r="H54" s="328"/>
      <c r="I54" s="274">
        <f t="shared" si="59"/>
        <v>1250000</v>
      </c>
      <c r="J54" s="328"/>
      <c r="K54" s="274">
        <f t="shared" si="60"/>
        <v>1250000</v>
      </c>
      <c r="L54" s="274"/>
      <c r="M54" s="274"/>
      <c r="N54" s="274"/>
      <c r="O54" s="274"/>
      <c r="P54" s="274"/>
      <c r="Q54" s="274"/>
      <c r="R54" s="274"/>
      <c r="S54" s="274"/>
      <c r="T54" s="274"/>
      <c r="U54" s="274"/>
      <c r="V54" s="262"/>
    </row>
    <row r="55" spans="1:22" s="186" customFormat="1" ht="27" customHeight="1">
      <c r="A55" s="354" t="s">
        <v>456</v>
      </c>
      <c r="B55" s="311" t="s">
        <v>466</v>
      </c>
      <c r="C55" s="273"/>
      <c r="D55" s="273"/>
      <c r="E55" s="273"/>
      <c r="F55" s="328">
        <v>8885022.6600000001</v>
      </c>
      <c r="G55" s="274">
        <f t="shared" si="58"/>
        <v>8885022.6600000001</v>
      </c>
      <c r="H55" s="344">
        <v>6160282.3600000003</v>
      </c>
      <c r="I55" s="274">
        <f t="shared" si="59"/>
        <v>15045305.02</v>
      </c>
      <c r="J55" s="344">
        <v>-829268.78</v>
      </c>
      <c r="K55" s="274">
        <f t="shared" si="60"/>
        <v>14216036.24</v>
      </c>
      <c r="L55" s="274"/>
      <c r="M55" s="274"/>
      <c r="N55" s="274"/>
      <c r="O55" s="274"/>
      <c r="P55" s="274"/>
      <c r="Q55" s="274"/>
      <c r="R55" s="274"/>
      <c r="S55" s="274"/>
      <c r="T55" s="274"/>
      <c r="U55" s="274"/>
      <c r="V55" s="262"/>
    </row>
    <row r="56" spans="1:22" s="186" customFormat="1" ht="69.599999999999994" customHeight="1">
      <c r="A56" s="364" t="s">
        <v>454</v>
      </c>
      <c r="B56" s="307" t="s">
        <v>453</v>
      </c>
      <c r="C56" s="273"/>
      <c r="D56" s="273">
        <v>16497532.48</v>
      </c>
      <c r="E56" s="273">
        <f t="shared" si="57"/>
        <v>16497532.48</v>
      </c>
      <c r="F56" s="274"/>
      <c r="G56" s="274">
        <f t="shared" si="58"/>
        <v>16497532.48</v>
      </c>
      <c r="H56" s="274"/>
      <c r="I56" s="274">
        <f t="shared" si="59"/>
        <v>16497532.48</v>
      </c>
      <c r="J56" s="274"/>
      <c r="K56" s="274">
        <f t="shared" si="60"/>
        <v>16497532.48</v>
      </c>
      <c r="L56" s="274"/>
      <c r="M56" s="274">
        <v>18049880.109999999</v>
      </c>
      <c r="N56" s="274">
        <f t="shared" si="61"/>
        <v>18049880.109999999</v>
      </c>
      <c r="O56" s="274"/>
      <c r="P56" s="274">
        <f t="shared" ref="P56" si="66">N56+O56</f>
        <v>18049880.109999999</v>
      </c>
      <c r="Q56" s="274"/>
      <c r="R56" s="274"/>
      <c r="S56" s="274"/>
      <c r="T56" s="274"/>
      <c r="U56" s="274"/>
      <c r="V56" s="262"/>
    </row>
    <row r="57" spans="1:22" s="186" customFormat="1" ht="53.4" customHeight="1">
      <c r="A57" s="353" t="s">
        <v>458</v>
      </c>
      <c r="B57" s="311" t="s">
        <v>467</v>
      </c>
      <c r="C57" s="273"/>
      <c r="D57" s="273"/>
      <c r="E57" s="273"/>
      <c r="F57" s="329">
        <v>2950809.67</v>
      </c>
      <c r="G57" s="274">
        <f t="shared" si="58"/>
        <v>2950809.67</v>
      </c>
      <c r="H57" s="329"/>
      <c r="I57" s="274">
        <f t="shared" si="59"/>
        <v>2950809.67</v>
      </c>
      <c r="J57" s="329"/>
      <c r="K57" s="274">
        <f t="shared" si="60"/>
        <v>2950809.67</v>
      </c>
      <c r="L57" s="274"/>
      <c r="M57" s="274"/>
      <c r="N57" s="274"/>
      <c r="O57" s="274"/>
      <c r="P57" s="274"/>
      <c r="Q57" s="274"/>
      <c r="R57" s="274"/>
      <c r="S57" s="274"/>
      <c r="T57" s="274"/>
      <c r="U57" s="274"/>
      <c r="V57" s="262"/>
    </row>
    <row r="58" spans="1:22" s="186" customFormat="1" ht="28.8" customHeight="1">
      <c r="A58" s="353" t="s">
        <v>459</v>
      </c>
      <c r="B58" s="311" t="s">
        <v>468</v>
      </c>
      <c r="C58" s="273"/>
      <c r="D58" s="273"/>
      <c r="E58" s="273"/>
      <c r="F58" s="329">
        <v>2018422.76</v>
      </c>
      <c r="G58" s="274">
        <f t="shared" si="58"/>
        <v>2018422.76</v>
      </c>
      <c r="H58" s="329"/>
      <c r="I58" s="274">
        <f t="shared" si="59"/>
        <v>2018422.76</v>
      </c>
      <c r="J58" s="329"/>
      <c r="K58" s="274">
        <f t="shared" si="60"/>
        <v>2018422.76</v>
      </c>
      <c r="L58" s="274"/>
      <c r="M58" s="274"/>
      <c r="N58" s="274"/>
      <c r="O58" s="274"/>
      <c r="P58" s="274"/>
      <c r="Q58" s="274"/>
      <c r="R58" s="274"/>
      <c r="S58" s="274"/>
      <c r="T58" s="274"/>
      <c r="U58" s="274"/>
      <c r="V58" s="262"/>
    </row>
    <row r="59" spans="1:22" s="186" customFormat="1" ht="30.6" customHeight="1">
      <c r="A59" s="363" t="s">
        <v>416</v>
      </c>
      <c r="B59" s="286" t="s">
        <v>415</v>
      </c>
      <c r="C59" s="273"/>
      <c r="D59" s="273">
        <v>7050000</v>
      </c>
      <c r="E59" s="273">
        <f t="shared" si="57"/>
        <v>7050000</v>
      </c>
      <c r="F59" s="274"/>
      <c r="G59" s="274">
        <f t="shared" si="58"/>
        <v>7050000</v>
      </c>
      <c r="H59" s="274"/>
      <c r="I59" s="274">
        <f t="shared" si="59"/>
        <v>7050000</v>
      </c>
      <c r="J59" s="274"/>
      <c r="K59" s="274">
        <f t="shared" si="60"/>
        <v>7050000</v>
      </c>
      <c r="L59" s="274"/>
      <c r="M59" s="274"/>
      <c r="N59" s="274"/>
      <c r="O59" s="274"/>
      <c r="P59" s="274"/>
      <c r="Q59" s="274"/>
      <c r="R59" s="274"/>
      <c r="S59" s="274"/>
      <c r="T59" s="274"/>
      <c r="U59" s="274"/>
      <c r="V59" s="262"/>
    </row>
    <row r="60" spans="1:22" s="186" customFormat="1" ht="85.2" customHeight="1">
      <c r="A60" s="363" t="s">
        <v>446</v>
      </c>
      <c r="B60" s="303" t="s">
        <v>379</v>
      </c>
      <c r="C60" s="273">
        <v>448772.27</v>
      </c>
      <c r="D60" s="273">
        <v>-49170.15</v>
      </c>
      <c r="E60" s="273">
        <f t="shared" ref="E60" si="67">C60+D60</f>
        <v>399602.12</v>
      </c>
      <c r="F60" s="274"/>
      <c r="G60" s="274">
        <f t="shared" si="58"/>
        <v>399602.12</v>
      </c>
      <c r="H60" s="274"/>
      <c r="I60" s="274">
        <f t="shared" si="59"/>
        <v>399602.12</v>
      </c>
      <c r="J60" s="274"/>
      <c r="K60" s="274">
        <f t="shared" si="60"/>
        <v>399602.12</v>
      </c>
      <c r="L60" s="274">
        <v>448772.27</v>
      </c>
      <c r="M60" s="274">
        <v>-49170.15</v>
      </c>
      <c r="N60" s="274">
        <f t="shared" ref="N60" si="68">L60+M60</f>
        <v>399602.12</v>
      </c>
      <c r="O60" s="274"/>
      <c r="P60" s="274">
        <f t="shared" ref="P60:P66" si="69">N60+O60</f>
        <v>399602.12</v>
      </c>
      <c r="Q60" s="274">
        <v>0</v>
      </c>
      <c r="R60" s="274">
        <v>400068.48</v>
      </c>
      <c r="S60" s="274">
        <f t="shared" ref="S60" si="70">Q60+R60</f>
        <v>400068.48</v>
      </c>
      <c r="T60" s="274"/>
      <c r="U60" s="274">
        <f t="shared" ref="U60:U66" si="71">S60+T60</f>
        <v>400068.48</v>
      </c>
      <c r="V60" s="262"/>
    </row>
    <row r="61" spans="1:22" s="186" customFormat="1" ht="61.2" customHeight="1">
      <c r="A61" s="363" t="s">
        <v>417</v>
      </c>
      <c r="B61" s="283" t="s">
        <v>372</v>
      </c>
      <c r="C61" s="273">
        <v>109090.88</v>
      </c>
      <c r="D61" s="273">
        <v>144877.44</v>
      </c>
      <c r="E61" s="273">
        <f t="shared" si="57"/>
        <v>253968.32</v>
      </c>
      <c r="F61" s="274"/>
      <c r="G61" s="274">
        <f t="shared" si="58"/>
        <v>253968.32</v>
      </c>
      <c r="H61" s="274"/>
      <c r="I61" s="274">
        <f t="shared" si="59"/>
        <v>253968.32</v>
      </c>
      <c r="J61" s="274"/>
      <c r="K61" s="274">
        <f t="shared" si="60"/>
        <v>253968.32</v>
      </c>
      <c r="L61" s="274">
        <v>109090.88</v>
      </c>
      <c r="M61" s="274">
        <v>-247.36</v>
      </c>
      <c r="N61" s="274">
        <f t="shared" si="61"/>
        <v>108843.52</v>
      </c>
      <c r="O61" s="274"/>
      <c r="P61" s="274">
        <f t="shared" si="69"/>
        <v>108843.52</v>
      </c>
      <c r="Q61" s="274">
        <v>109090.88</v>
      </c>
      <c r="R61" s="274">
        <v>-247.36</v>
      </c>
      <c r="S61" s="274">
        <f t="shared" si="63"/>
        <v>108843.52</v>
      </c>
      <c r="T61" s="274"/>
      <c r="U61" s="274">
        <f t="shared" si="71"/>
        <v>108843.52</v>
      </c>
      <c r="V61" s="262"/>
    </row>
    <row r="62" spans="1:22" s="186" customFormat="1" ht="42" customHeight="1">
      <c r="A62" s="363" t="s">
        <v>419</v>
      </c>
      <c r="B62" s="286" t="s">
        <v>372</v>
      </c>
      <c r="C62" s="273">
        <v>1050000</v>
      </c>
      <c r="D62" s="273"/>
      <c r="E62" s="273">
        <f t="shared" si="57"/>
        <v>1050000</v>
      </c>
      <c r="F62" s="274"/>
      <c r="G62" s="274">
        <f t="shared" si="58"/>
        <v>1050000</v>
      </c>
      <c r="H62" s="274"/>
      <c r="I62" s="274">
        <f t="shared" si="59"/>
        <v>1050000</v>
      </c>
      <c r="J62" s="274"/>
      <c r="K62" s="274">
        <f t="shared" si="60"/>
        <v>1050000</v>
      </c>
      <c r="L62" s="274">
        <v>414715</v>
      </c>
      <c r="M62" s="274"/>
      <c r="N62" s="274">
        <f t="shared" si="61"/>
        <v>414715</v>
      </c>
      <c r="O62" s="274"/>
      <c r="P62" s="274">
        <f t="shared" si="69"/>
        <v>414715</v>
      </c>
      <c r="Q62" s="274">
        <v>414715</v>
      </c>
      <c r="R62" s="274"/>
      <c r="S62" s="274">
        <f t="shared" si="63"/>
        <v>414715</v>
      </c>
      <c r="T62" s="274"/>
      <c r="U62" s="274">
        <f t="shared" si="71"/>
        <v>414715</v>
      </c>
      <c r="V62" s="262"/>
    </row>
    <row r="63" spans="1:22" s="186" customFormat="1" ht="55.95" customHeight="1">
      <c r="A63" s="363" t="s">
        <v>425</v>
      </c>
      <c r="B63" s="286" t="s">
        <v>372</v>
      </c>
      <c r="C63" s="273">
        <v>278700</v>
      </c>
      <c r="D63" s="273"/>
      <c r="E63" s="273">
        <f t="shared" si="57"/>
        <v>278700</v>
      </c>
      <c r="F63" s="274"/>
      <c r="G63" s="274">
        <f t="shared" si="58"/>
        <v>278700</v>
      </c>
      <c r="H63" s="274"/>
      <c r="I63" s="274">
        <f t="shared" si="59"/>
        <v>278700</v>
      </c>
      <c r="J63" s="274"/>
      <c r="K63" s="274">
        <f t="shared" si="60"/>
        <v>278700</v>
      </c>
      <c r="L63" s="274">
        <v>277290</v>
      </c>
      <c r="M63" s="274"/>
      <c r="N63" s="274">
        <f t="shared" si="61"/>
        <v>277290</v>
      </c>
      <c r="O63" s="274"/>
      <c r="P63" s="274">
        <f t="shared" si="69"/>
        <v>277290</v>
      </c>
      <c r="Q63" s="274">
        <v>262170</v>
      </c>
      <c r="R63" s="274"/>
      <c r="S63" s="274">
        <f t="shared" si="63"/>
        <v>262170</v>
      </c>
      <c r="T63" s="274"/>
      <c r="U63" s="274">
        <f t="shared" si="71"/>
        <v>262170</v>
      </c>
      <c r="V63" s="262"/>
    </row>
    <row r="64" spans="1:22" s="186" customFormat="1" ht="27" customHeight="1">
      <c r="A64" s="363" t="s">
        <v>426</v>
      </c>
      <c r="B64" s="283" t="s">
        <v>372</v>
      </c>
      <c r="C64" s="273">
        <v>4472402.3899999997</v>
      </c>
      <c r="D64" s="273">
        <v>-4472402.3899999997</v>
      </c>
      <c r="E64" s="273">
        <f t="shared" si="57"/>
        <v>0</v>
      </c>
      <c r="F64" s="274"/>
      <c r="G64" s="274">
        <f t="shared" si="58"/>
        <v>0</v>
      </c>
      <c r="H64" s="274"/>
      <c r="I64" s="274">
        <f t="shared" si="59"/>
        <v>0</v>
      </c>
      <c r="J64" s="274"/>
      <c r="K64" s="274">
        <f t="shared" si="60"/>
        <v>0</v>
      </c>
      <c r="L64" s="274">
        <v>0</v>
      </c>
      <c r="M64" s="274"/>
      <c r="N64" s="274">
        <f t="shared" si="61"/>
        <v>0</v>
      </c>
      <c r="O64" s="274"/>
      <c r="P64" s="274">
        <f t="shared" si="69"/>
        <v>0</v>
      </c>
      <c r="Q64" s="274">
        <v>0</v>
      </c>
      <c r="R64" s="274"/>
      <c r="S64" s="274">
        <f t="shared" si="63"/>
        <v>0</v>
      </c>
      <c r="T64" s="274"/>
      <c r="U64" s="274">
        <f t="shared" si="71"/>
        <v>0</v>
      </c>
      <c r="V64" s="262"/>
    </row>
    <row r="65" spans="1:27" s="186" customFormat="1" ht="66.599999999999994" customHeight="1">
      <c r="A65" s="363" t="s">
        <v>427</v>
      </c>
      <c r="B65" s="283" t="s">
        <v>372</v>
      </c>
      <c r="C65" s="273">
        <v>5502100</v>
      </c>
      <c r="D65" s="273"/>
      <c r="E65" s="273">
        <f t="shared" si="57"/>
        <v>5502100</v>
      </c>
      <c r="F65" s="274"/>
      <c r="G65" s="274">
        <f t="shared" si="58"/>
        <v>5502100</v>
      </c>
      <c r="H65" s="274"/>
      <c r="I65" s="274">
        <f t="shared" si="59"/>
        <v>5502100</v>
      </c>
      <c r="J65" s="274"/>
      <c r="K65" s="274">
        <f t="shared" si="60"/>
        <v>5502100</v>
      </c>
      <c r="L65" s="274">
        <v>0</v>
      </c>
      <c r="M65" s="274"/>
      <c r="N65" s="274">
        <f t="shared" si="61"/>
        <v>0</v>
      </c>
      <c r="O65" s="274"/>
      <c r="P65" s="274">
        <f t="shared" si="69"/>
        <v>0</v>
      </c>
      <c r="Q65" s="274">
        <v>0</v>
      </c>
      <c r="R65" s="274"/>
      <c r="S65" s="274">
        <f t="shared" si="63"/>
        <v>0</v>
      </c>
      <c r="T65" s="274"/>
      <c r="U65" s="274">
        <f t="shared" si="71"/>
        <v>0</v>
      </c>
      <c r="V65" s="262"/>
    </row>
    <row r="66" spans="1:27" s="186" customFormat="1" ht="83.4" customHeight="1">
      <c r="A66" s="363" t="s">
        <v>428</v>
      </c>
      <c r="B66" s="283" t="s">
        <v>372</v>
      </c>
      <c r="C66" s="273">
        <v>893788</v>
      </c>
      <c r="D66" s="273"/>
      <c r="E66" s="273">
        <f t="shared" si="57"/>
        <v>893788</v>
      </c>
      <c r="F66" s="274"/>
      <c r="G66" s="274">
        <f t="shared" si="58"/>
        <v>893788</v>
      </c>
      <c r="H66" s="274"/>
      <c r="I66" s="274">
        <f t="shared" si="59"/>
        <v>893788</v>
      </c>
      <c r="J66" s="274"/>
      <c r="K66" s="274">
        <f t="shared" si="60"/>
        <v>893788</v>
      </c>
      <c r="L66" s="274">
        <v>893788</v>
      </c>
      <c r="M66" s="274"/>
      <c r="N66" s="274">
        <f t="shared" si="61"/>
        <v>893788</v>
      </c>
      <c r="O66" s="274"/>
      <c r="P66" s="274">
        <f t="shared" si="69"/>
        <v>893788</v>
      </c>
      <c r="Q66" s="274">
        <v>893788</v>
      </c>
      <c r="R66" s="274"/>
      <c r="S66" s="274">
        <f t="shared" si="63"/>
        <v>893788</v>
      </c>
      <c r="T66" s="274"/>
      <c r="U66" s="274">
        <f t="shared" si="71"/>
        <v>893788</v>
      </c>
      <c r="V66" s="262"/>
    </row>
    <row r="67" spans="1:27" s="186" customFormat="1" ht="16.2" customHeight="1">
      <c r="A67" s="363" t="s">
        <v>449</v>
      </c>
      <c r="B67" s="283" t="s">
        <v>372</v>
      </c>
      <c r="C67" s="273"/>
      <c r="D67" s="273">
        <v>545090</v>
      </c>
      <c r="E67" s="273">
        <f t="shared" si="57"/>
        <v>545090</v>
      </c>
      <c r="F67" s="274"/>
      <c r="G67" s="274">
        <f t="shared" si="58"/>
        <v>545090</v>
      </c>
      <c r="H67" s="274"/>
      <c r="I67" s="274">
        <f t="shared" si="59"/>
        <v>545090</v>
      </c>
      <c r="J67" s="274"/>
      <c r="K67" s="274">
        <f t="shared" si="60"/>
        <v>545090</v>
      </c>
      <c r="L67" s="274"/>
      <c r="M67" s="274"/>
      <c r="N67" s="274"/>
      <c r="O67" s="274"/>
      <c r="P67" s="274"/>
      <c r="Q67" s="274"/>
      <c r="R67" s="274"/>
      <c r="S67" s="274"/>
      <c r="T67" s="274"/>
      <c r="U67" s="274"/>
      <c r="V67" s="262"/>
    </row>
    <row r="68" spans="1:27" s="186" customFormat="1" ht="28.95" customHeight="1">
      <c r="A68" s="363" t="s">
        <v>421</v>
      </c>
      <c r="B68" s="286" t="s">
        <v>372</v>
      </c>
      <c r="C68" s="273">
        <v>301839877.80000001</v>
      </c>
      <c r="D68" s="273"/>
      <c r="E68" s="273">
        <f t="shared" si="57"/>
        <v>301839877.80000001</v>
      </c>
      <c r="F68" s="274"/>
      <c r="G68" s="274">
        <f t="shared" si="58"/>
        <v>301839877.80000001</v>
      </c>
      <c r="H68" s="274"/>
      <c r="I68" s="274">
        <f t="shared" si="59"/>
        <v>301839877.80000001</v>
      </c>
      <c r="J68" s="274"/>
      <c r="K68" s="274">
        <f t="shared" si="60"/>
        <v>301839877.80000001</v>
      </c>
      <c r="L68" s="273">
        <v>323430125.87</v>
      </c>
      <c r="M68" s="273"/>
      <c r="N68" s="274">
        <f t="shared" si="61"/>
        <v>323430125.87</v>
      </c>
      <c r="O68" s="274"/>
      <c r="P68" s="274">
        <f t="shared" ref="P68:P72" si="72">N68+O68</f>
        <v>323430125.87</v>
      </c>
      <c r="Q68" s="273">
        <v>338839877.80000001</v>
      </c>
      <c r="R68" s="273"/>
      <c r="S68" s="274">
        <f t="shared" si="63"/>
        <v>338839877.80000001</v>
      </c>
      <c r="T68" s="274"/>
      <c r="U68" s="274">
        <f t="shared" ref="U68" si="73">S68+T68</f>
        <v>338839877.80000001</v>
      </c>
      <c r="V68" s="258"/>
    </row>
    <row r="69" spans="1:27" s="186" customFormat="1" ht="39.6" customHeight="1">
      <c r="A69" s="353" t="s">
        <v>460</v>
      </c>
      <c r="B69" s="311" t="s">
        <v>372</v>
      </c>
      <c r="C69" s="273"/>
      <c r="D69" s="273"/>
      <c r="E69" s="273"/>
      <c r="F69" s="329">
        <v>546090</v>
      </c>
      <c r="G69" s="274">
        <f t="shared" si="58"/>
        <v>546090</v>
      </c>
      <c r="H69" s="329"/>
      <c r="I69" s="274">
        <f t="shared" si="59"/>
        <v>546090</v>
      </c>
      <c r="J69" s="329"/>
      <c r="K69" s="274">
        <f t="shared" si="60"/>
        <v>546090</v>
      </c>
      <c r="L69" s="273"/>
      <c r="M69" s="273"/>
      <c r="N69" s="274"/>
      <c r="O69" s="274"/>
      <c r="P69" s="274">
        <f t="shared" si="72"/>
        <v>0</v>
      </c>
      <c r="Q69" s="273"/>
      <c r="R69" s="273"/>
      <c r="S69" s="274"/>
      <c r="T69" s="274"/>
      <c r="U69" s="274"/>
      <c r="V69" s="258"/>
    </row>
    <row r="70" spans="1:27" s="186" customFormat="1" ht="53.4" customHeight="1">
      <c r="A70" s="353" t="s">
        <v>474</v>
      </c>
      <c r="B70" s="330" t="s">
        <v>372</v>
      </c>
      <c r="C70" s="273"/>
      <c r="D70" s="273"/>
      <c r="E70" s="273"/>
      <c r="F70" s="329">
        <v>1350882.32</v>
      </c>
      <c r="G70" s="274">
        <f t="shared" si="58"/>
        <v>1350882.32</v>
      </c>
      <c r="H70" s="329"/>
      <c r="I70" s="274">
        <f t="shared" si="59"/>
        <v>1350882.32</v>
      </c>
      <c r="J70" s="329"/>
      <c r="K70" s="274">
        <f t="shared" si="60"/>
        <v>1350882.32</v>
      </c>
      <c r="L70" s="273"/>
      <c r="M70" s="273"/>
      <c r="N70" s="274"/>
      <c r="O70" s="274"/>
      <c r="P70" s="274">
        <f t="shared" si="72"/>
        <v>0</v>
      </c>
      <c r="Q70" s="273"/>
      <c r="R70" s="273"/>
      <c r="S70" s="274"/>
      <c r="T70" s="274"/>
      <c r="U70" s="274"/>
      <c r="V70" s="258"/>
    </row>
    <row r="71" spans="1:27" s="186" customFormat="1" ht="39.6" customHeight="1">
      <c r="A71" s="353" t="s">
        <v>484</v>
      </c>
      <c r="B71" s="342" t="s">
        <v>372</v>
      </c>
      <c r="C71" s="273"/>
      <c r="D71" s="273"/>
      <c r="E71" s="273"/>
      <c r="F71" s="329"/>
      <c r="G71" s="274"/>
      <c r="H71" s="329">
        <v>2426561.0499999998</v>
      </c>
      <c r="I71" s="274">
        <f t="shared" si="59"/>
        <v>2426561.0499999998</v>
      </c>
      <c r="J71" s="329"/>
      <c r="K71" s="274">
        <f t="shared" si="60"/>
        <v>2426561.0499999998</v>
      </c>
      <c r="L71" s="273"/>
      <c r="M71" s="273"/>
      <c r="N71" s="274"/>
      <c r="O71" s="270">
        <v>3822000</v>
      </c>
      <c r="P71" s="274">
        <f t="shared" si="72"/>
        <v>3822000</v>
      </c>
      <c r="Q71" s="273"/>
      <c r="R71" s="273"/>
      <c r="S71" s="274"/>
      <c r="T71" s="274"/>
      <c r="U71" s="274"/>
      <c r="V71" s="258"/>
    </row>
    <row r="72" spans="1:27" s="186" customFormat="1" ht="27" customHeight="1">
      <c r="A72" s="353" t="s">
        <v>485</v>
      </c>
      <c r="B72" s="342" t="s">
        <v>372</v>
      </c>
      <c r="C72" s="273"/>
      <c r="D72" s="273"/>
      <c r="E72" s="273"/>
      <c r="F72" s="329"/>
      <c r="G72" s="274"/>
      <c r="H72" s="329">
        <v>7604662.6699999999</v>
      </c>
      <c r="I72" s="274">
        <f t="shared" si="59"/>
        <v>7604662.6699999999</v>
      </c>
      <c r="J72" s="329"/>
      <c r="K72" s="274">
        <f t="shared" si="60"/>
        <v>7604662.6699999999</v>
      </c>
      <c r="L72" s="273"/>
      <c r="M72" s="273"/>
      <c r="N72" s="274"/>
      <c r="O72" s="274"/>
      <c r="P72" s="274">
        <f t="shared" si="72"/>
        <v>0</v>
      </c>
      <c r="Q72" s="273"/>
      <c r="R72" s="273"/>
      <c r="S72" s="274"/>
      <c r="T72" s="274"/>
      <c r="U72" s="274"/>
      <c r="V72" s="258"/>
    </row>
    <row r="73" spans="1:27" s="186" customFormat="1" ht="53.4" customHeight="1">
      <c r="A73" s="353" t="s">
        <v>486</v>
      </c>
      <c r="B73" s="342" t="s">
        <v>372</v>
      </c>
      <c r="C73" s="273"/>
      <c r="D73" s="273"/>
      <c r="E73" s="273"/>
      <c r="F73" s="329"/>
      <c r="G73" s="274"/>
      <c r="H73" s="329">
        <v>1542661</v>
      </c>
      <c r="I73" s="274">
        <f t="shared" si="59"/>
        <v>1542661</v>
      </c>
      <c r="J73" s="329"/>
      <c r="K73" s="274">
        <f t="shared" si="60"/>
        <v>1542661</v>
      </c>
      <c r="L73" s="273"/>
      <c r="M73" s="273"/>
      <c r="N73" s="274"/>
      <c r="O73" s="274"/>
      <c r="P73" s="274"/>
      <c r="Q73" s="273"/>
      <c r="R73" s="273"/>
      <c r="S73" s="274"/>
      <c r="T73" s="274"/>
      <c r="U73" s="274"/>
      <c r="V73" s="258"/>
    </row>
    <row r="74" spans="1:27" s="186" customFormat="1" ht="28.2" customHeight="1">
      <c r="A74" s="353" t="s">
        <v>489</v>
      </c>
      <c r="B74" s="342" t="s">
        <v>372</v>
      </c>
      <c r="C74" s="273"/>
      <c r="D74" s="273"/>
      <c r="E74" s="273"/>
      <c r="F74" s="329"/>
      <c r="G74" s="274"/>
      <c r="H74" s="329">
        <v>605297</v>
      </c>
      <c r="I74" s="274">
        <f t="shared" si="59"/>
        <v>605297</v>
      </c>
      <c r="J74" s="329"/>
      <c r="K74" s="274">
        <f t="shared" si="60"/>
        <v>605297</v>
      </c>
      <c r="L74" s="273"/>
      <c r="M74" s="273"/>
      <c r="N74" s="274"/>
      <c r="O74" s="274"/>
      <c r="P74" s="274"/>
      <c r="Q74" s="273"/>
      <c r="R74" s="273"/>
      <c r="S74" s="274"/>
      <c r="T74" s="274"/>
      <c r="U74" s="274"/>
      <c r="V74" s="258"/>
    </row>
    <row r="75" spans="1:27" s="186" customFormat="1" ht="19.8" customHeight="1">
      <c r="A75" s="353" t="s">
        <v>492</v>
      </c>
      <c r="B75" s="342" t="s">
        <v>372</v>
      </c>
      <c r="C75" s="273"/>
      <c r="D75" s="273"/>
      <c r="E75" s="273"/>
      <c r="F75" s="329"/>
      <c r="G75" s="274"/>
      <c r="H75" s="329">
        <v>2500000</v>
      </c>
      <c r="I75" s="274">
        <f t="shared" si="59"/>
        <v>2500000</v>
      </c>
      <c r="J75" s="329"/>
      <c r="K75" s="274">
        <f t="shared" si="60"/>
        <v>2500000</v>
      </c>
      <c r="L75" s="273"/>
      <c r="M75" s="273"/>
      <c r="N75" s="274"/>
      <c r="O75" s="274"/>
      <c r="P75" s="274"/>
      <c r="Q75" s="273"/>
      <c r="R75" s="273"/>
      <c r="S75" s="274"/>
      <c r="T75" s="274"/>
      <c r="U75" s="274"/>
      <c r="V75" s="258"/>
    </row>
    <row r="76" spans="1:27" s="186" customFormat="1" ht="40.799999999999997" customHeight="1">
      <c r="A76" s="353" t="s">
        <v>494</v>
      </c>
      <c r="B76" s="358" t="s">
        <v>372</v>
      </c>
      <c r="C76" s="273"/>
      <c r="D76" s="273"/>
      <c r="E76" s="273"/>
      <c r="F76" s="329"/>
      <c r="G76" s="274"/>
      <c r="H76" s="329">
        <v>96551.78</v>
      </c>
      <c r="I76" s="274">
        <f t="shared" si="59"/>
        <v>96551.78</v>
      </c>
      <c r="J76" s="329"/>
      <c r="K76" s="274">
        <f t="shared" si="60"/>
        <v>96551.78</v>
      </c>
      <c r="L76" s="273"/>
      <c r="M76" s="273"/>
      <c r="N76" s="274"/>
      <c r="O76" s="274"/>
      <c r="P76" s="274"/>
      <c r="Q76" s="273"/>
      <c r="R76" s="273"/>
      <c r="S76" s="274"/>
      <c r="T76" s="274"/>
      <c r="U76" s="274"/>
      <c r="V76" s="258"/>
    </row>
    <row r="77" spans="1:27" s="186" customFormat="1" ht="28.8" customHeight="1">
      <c r="A77" s="353" t="s">
        <v>496</v>
      </c>
      <c r="B77" s="359" t="s">
        <v>372</v>
      </c>
      <c r="C77" s="273"/>
      <c r="D77" s="273"/>
      <c r="E77" s="273"/>
      <c r="F77" s="329"/>
      <c r="G77" s="274"/>
      <c r="H77" s="329"/>
      <c r="I77" s="274"/>
      <c r="J77" s="329">
        <v>500500</v>
      </c>
      <c r="K77" s="274">
        <f t="shared" si="60"/>
        <v>500500</v>
      </c>
      <c r="L77" s="273"/>
      <c r="M77" s="273"/>
      <c r="N77" s="274"/>
      <c r="O77" s="274"/>
      <c r="P77" s="274"/>
      <c r="Q77" s="273"/>
      <c r="R77" s="273"/>
      <c r="S77" s="274"/>
      <c r="T77" s="274"/>
      <c r="U77" s="274"/>
      <c r="V77" s="258"/>
    </row>
    <row r="78" spans="1:27" s="186" customFormat="1" ht="28.8" customHeight="1">
      <c r="A78" s="353" t="s">
        <v>497</v>
      </c>
      <c r="B78" s="359" t="s">
        <v>372</v>
      </c>
      <c r="C78" s="273"/>
      <c r="D78" s="273"/>
      <c r="E78" s="273"/>
      <c r="F78" s="329"/>
      <c r="G78" s="274"/>
      <c r="H78" s="329"/>
      <c r="I78" s="274"/>
      <c r="J78" s="329">
        <v>4853333</v>
      </c>
      <c r="K78" s="274">
        <f t="shared" si="60"/>
        <v>4853333</v>
      </c>
      <c r="L78" s="273"/>
      <c r="M78" s="273"/>
      <c r="N78" s="274"/>
      <c r="O78" s="274"/>
      <c r="P78" s="274"/>
      <c r="Q78" s="273"/>
      <c r="R78" s="273"/>
      <c r="S78" s="274"/>
      <c r="T78" s="274"/>
      <c r="U78" s="274"/>
      <c r="V78" s="258"/>
    </row>
    <row r="79" spans="1:27" s="292" customFormat="1" ht="28.95" customHeight="1">
      <c r="A79" s="290" t="s">
        <v>76</v>
      </c>
      <c r="B79" s="229" t="s">
        <v>112</v>
      </c>
      <c r="C79" s="269">
        <f t="shared" ref="C79:S79" si="74">SUM(C80:C95)</f>
        <v>884905479.19000006</v>
      </c>
      <c r="D79" s="269">
        <f t="shared" si="74"/>
        <v>-7853907.120000001</v>
      </c>
      <c r="E79" s="269">
        <f>SUM(E80:E96)</f>
        <v>877051572.07000005</v>
      </c>
      <c r="F79" s="269">
        <f t="shared" ref="F79:G79" si="75">SUM(F80:F96)</f>
        <v>0</v>
      </c>
      <c r="G79" s="269">
        <f t="shared" si="75"/>
        <v>877051572.07000005</v>
      </c>
      <c r="H79" s="270">
        <f t="shared" ref="H79:I79" si="76">SUM(H80:H96)</f>
        <v>7241580</v>
      </c>
      <c r="I79" s="270">
        <f t="shared" si="76"/>
        <v>884293152.07000005</v>
      </c>
      <c r="J79" s="270">
        <f t="shared" ref="J79:K79" si="77">SUM(J80:J96)</f>
        <v>-760310</v>
      </c>
      <c r="K79" s="270">
        <f t="shared" si="77"/>
        <v>883532842.07000005</v>
      </c>
      <c r="L79" s="269">
        <f t="shared" si="74"/>
        <v>861410487.24000001</v>
      </c>
      <c r="M79" s="269">
        <f t="shared" si="74"/>
        <v>-6583966.8000000007</v>
      </c>
      <c r="N79" s="269">
        <f t="shared" si="74"/>
        <v>854826520.43999994</v>
      </c>
      <c r="O79" s="270">
        <f t="shared" ref="O79:P79" si="78">SUM(O80:O95)</f>
        <v>0</v>
      </c>
      <c r="P79" s="270">
        <f t="shared" si="78"/>
        <v>854826520.43999994</v>
      </c>
      <c r="Q79" s="269">
        <f t="shared" si="74"/>
        <v>887232194.14999998</v>
      </c>
      <c r="R79" s="269">
        <f t="shared" si="74"/>
        <v>-5898634.7000000011</v>
      </c>
      <c r="S79" s="269">
        <f t="shared" si="74"/>
        <v>881333559.44999993</v>
      </c>
      <c r="T79" s="270">
        <f t="shared" ref="T79:U79" si="79">SUM(T80:T95)</f>
        <v>-19660112.960000001</v>
      </c>
      <c r="U79" s="270">
        <f t="shared" si="79"/>
        <v>861673446.49000001</v>
      </c>
      <c r="V79" s="261"/>
      <c r="W79" s="291"/>
      <c r="Y79" s="293"/>
      <c r="Z79" s="293"/>
      <c r="AA79" s="293"/>
    </row>
    <row r="80" spans="1:27" ht="81.599999999999994" customHeight="1">
      <c r="A80" s="363" t="s">
        <v>440</v>
      </c>
      <c r="B80" s="286" t="s">
        <v>382</v>
      </c>
      <c r="C80" s="273">
        <v>65219627.200000003</v>
      </c>
      <c r="D80" s="273"/>
      <c r="E80" s="273">
        <f>C80+D80</f>
        <v>65219627.200000003</v>
      </c>
      <c r="F80" s="274"/>
      <c r="G80" s="274">
        <f>E80+F80</f>
        <v>65219627.200000003</v>
      </c>
      <c r="H80" s="270"/>
      <c r="I80" s="274">
        <f>G80+H80</f>
        <v>65219627.200000003</v>
      </c>
      <c r="J80" s="270"/>
      <c r="K80" s="274">
        <f>I80+J80</f>
        <v>65219627.200000003</v>
      </c>
      <c r="L80" s="274">
        <v>0</v>
      </c>
      <c r="M80" s="274"/>
      <c r="N80" s="274">
        <f>L80+M80</f>
        <v>0</v>
      </c>
      <c r="O80" s="274"/>
      <c r="P80" s="274">
        <f>N80+O80</f>
        <v>0</v>
      </c>
      <c r="Q80" s="274">
        <v>0</v>
      </c>
      <c r="R80" s="274"/>
      <c r="S80" s="274">
        <f>Q80+R80</f>
        <v>0</v>
      </c>
      <c r="T80" s="274"/>
      <c r="U80" s="274">
        <f>S80+T80</f>
        <v>0</v>
      </c>
      <c r="V80" s="262"/>
    </row>
    <row r="81" spans="1:23" ht="66" customHeight="1">
      <c r="A81" s="363" t="s">
        <v>441</v>
      </c>
      <c r="B81" s="283" t="s">
        <v>382</v>
      </c>
      <c r="C81" s="273">
        <v>1331012.8</v>
      </c>
      <c r="D81" s="273"/>
      <c r="E81" s="273">
        <f t="shared" ref="E81:E95" si="80">C81+D81</f>
        <v>1331012.8</v>
      </c>
      <c r="F81" s="274"/>
      <c r="G81" s="274">
        <f t="shared" ref="G81:G96" si="81">E81+F81</f>
        <v>1331012.8</v>
      </c>
      <c r="H81" s="270"/>
      <c r="I81" s="274">
        <f t="shared" ref="I81:I96" si="82">G81+H81</f>
        <v>1331012.8</v>
      </c>
      <c r="J81" s="270"/>
      <c r="K81" s="274">
        <f t="shared" ref="K81:K96" si="83">I81+J81</f>
        <v>1331012.8</v>
      </c>
      <c r="L81" s="274">
        <v>0</v>
      </c>
      <c r="M81" s="274"/>
      <c r="N81" s="274">
        <f t="shared" ref="N81:N95" si="84">L81+M81</f>
        <v>0</v>
      </c>
      <c r="O81" s="274"/>
      <c r="P81" s="274">
        <f t="shared" ref="P81:P86" si="85">N81+O81</f>
        <v>0</v>
      </c>
      <c r="Q81" s="274">
        <v>0</v>
      </c>
      <c r="R81" s="274"/>
      <c r="S81" s="274">
        <f t="shared" ref="S81:S95" si="86">Q81+R81</f>
        <v>0</v>
      </c>
      <c r="T81" s="274"/>
      <c r="U81" s="274">
        <f t="shared" ref="U81:U86" si="87">S81+T81</f>
        <v>0</v>
      </c>
      <c r="V81" s="262"/>
    </row>
    <row r="82" spans="1:23" ht="39" customHeight="1">
      <c r="A82" s="363" t="s">
        <v>429</v>
      </c>
      <c r="B82" s="283" t="s">
        <v>382</v>
      </c>
      <c r="C82" s="273">
        <v>431436.97</v>
      </c>
      <c r="D82" s="273">
        <v>3864.89</v>
      </c>
      <c r="E82" s="273">
        <f t="shared" si="80"/>
        <v>435301.86</v>
      </c>
      <c r="F82" s="274"/>
      <c r="G82" s="274">
        <f t="shared" si="81"/>
        <v>435301.86</v>
      </c>
      <c r="H82" s="270"/>
      <c r="I82" s="274">
        <f t="shared" si="82"/>
        <v>435301.86</v>
      </c>
      <c r="J82" s="270"/>
      <c r="K82" s="274">
        <f t="shared" si="83"/>
        <v>435301.86</v>
      </c>
      <c r="L82" s="274">
        <v>468998.64</v>
      </c>
      <c r="M82" s="274">
        <v>-13771.87</v>
      </c>
      <c r="N82" s="274">
        <f t="shared" si="84"/>
        <v>455226.77</v>
      </c>
      <c r="O82" s="274"/>
      <c r="P82" s="274">
        <f t="shared" si="85"/>
        <v>455226.77</v>
      </c>
      <c r="Q82" s="274">
        <v>528820.61</v>
      </c>
      <c r="R82" s="274">
        <v>-57242.2</v>
      </c>
      <c r="S82" s="274">
        <f t="shared" si="86"/>
        <v>471578.41</v>
      </c>
      <c r="T82" s="274"/>
      <c r="U82" s="274">
        <f t="shared" si="87"/>
        <v>471578.41</v>
      </c>
      <c r="V82" s="262"/>
    </row>
    <row r="83" spans="1:23" ht="66" customHeight="1">
      <c r="A83" s="363" t="s">
        <v>413</v>
      </c>
      <c r="B83" s="283" t="s">
        <v>382</v>
      </c>
      <c r="C83" s="273">
        <v>14000</v>
      </c>
      <c r="D83" s="273"/>
      <c r="E83" s="273">
        <f t="shared" si="80"/>
        <v>14000</v>
      </c>
      <c r="F83" s="274"/>
      <c r="G83" s="274">
        <f t="shared" si="81"/>
        <v>14000</v>
      </c>
      <c r="H83" s="270"/>
      <c r="I83" s="274">
        <f t="shared" si="82"/>
        <v>14000</v>
      </c>
      <c r="J83" s="270"/>
      <c r="K83" s="274">
        <f t="shared" si="83"/>
        <v>14000</v>
      </c>
      <c r="L83" s="274">
        <v>14000</v>
      </c>
      <c r="M83" s="274"/>
      <c r="N83" s="274">
        <f t="shared" si="84"/>
        <v>14000</v>
      </c>
      <c r="O83" s="274"/>
      <c r="P83" s="274">
        <f t="shared" si="85"/>
        <v>14000</v>
      </c>
      <c r="Q83" s="274">
        <v>14000</v>
      </c>
      <c r="R83" s="274"/>
      <c r="S83" s="274">
        <f t="shared" si="86"/>
        <v>14000</v>
      </c>
      <c r="T83" s="274"/>
      <c r="U83" s="274">
        <f t="shared" si="87"/>
        <v>14000</v>
      </c>
      <c r="V83" s="262"/>
    </row>
    <row r="84" spans="1:23" ht="43.2" customHeight="1">
      <c r="A84" s="363" t="s">
        <v>420</v>
      </c>
      <c r="B84" s="283" t="s">
        <v>382</v>
      </c>
      <c r="C84" s="273">
        <v>35000</v>
      </c>
      <c r="D84" s="273"/>
      <c r="E84" s="273">
        <f t="shared" si="80"/>
        <v>35000</v>
      </c>
      <c r="F84" s="274"/>
      <c r="G84" s="274">
        <f t="shared" si="81"/>
        <v>35000</v>
      </c>
      <c r="H84" s="270"/>
      <c r="I84" s="274">
        <f t="shared" si="82"/>
        <v>35000</v>
      </c>
      <c r="J84" s="270"/>
      <c r="K84" s="274">
        <f t="shared" si="83"/>
        <v>35000</v>
      </c>
      <c r="L84" s="274">
        <v>35000</v>
      </c>
      <c r="M84" s="274"/>
      <c r="N84" s="274">
        <f t="shared" si="84"/>
        <v>35000</v>
      </c>
      <c r="O84" s="274"/>
      <c r="P84" s="274">
        <f t="shared" si="85"/>
        <v>35000</v>
      </c>
      <c r="Q84" s="274">
        <v>35000</v>
      </c>
      <c r="R84" s="274"/>
      <c r="S84" s="274">
        <f t="shared" si="86"/>
        <v>35000</v>
      </c>
      <c r="T84" s="274"/>
      <c r="U84" s="274">
        <f t="shared" si="87"/>
        <v>35000</v>
      </c>
      <c r="V84" s="262"/>
    </row>
    <row r="85" spans="1:23" ht="84" customHeight="1">
      <c r="A85" s="363" t="s">
        <v>430</v>
      </c>
      <c r="B85" s="283" t="s">
        <v>382</v>
      </c>
      <c r="C85" s="273">
        <v>60713050.770000003</v>
      </c>
      <c r="D85" s="273">
        <v>-8121933.6100000003</v>
      </c>
      <c r="E85" s="273">
        <f t="shared" si="80"/>
        <v>52591117.160000004</v>
      </c>
      <c r="F85" s="274"/>
      <c r="G85" s="274">
        <f t="shared" si="81"/>
        <v>52591117.160000004</v>
      </c>
      <c r="H85" s="270"/>
      <c r="I85" s="274">
        <f t="shared" si="82"/>
        <v>52591117.160000004</v>
      </c>
      <c r="J85" s="270">
        <v>550000</v>
      </c>
      <c r="K85" s="274">
        <f t="shared" si="83"/>
        <v>53141117.160000004</v>
      </c>
      <c r="L85" s="274">
        <v>63141573.200000003</v>
      </c>
      <c r="M85" s="274">
        <v>-6310791.1100000003</v>
      </c>
      <c r="N85" s="274">
        <f t="shared" si="84"/>
        <v>56830782.090000004</v>
      </c>
      <c r="O85" s="274"/>
      <c r="P85" s="274">
        <f t="shared" si="85"/>
        <v>56830782.090000004</v>
      </c>
      <c r="Q85" s="274">
        <v>71637135.730000004</v>
      </c>
      <c r="R85" s="274">
        <v>-5581730.3799999999</v>
      </c>
      <c r="S85" s="274">
        <f t="shared" si="86"/>
        <v>66055405.350000001</v>
      </c>
      <c r="T85" s="274">
        <v>-19660112.960000001</v>
      </c>
      <c r="U85" s="274">
        <f t="shared" si="87"/>
        <v>46395292.390000001</v>
      </c>
      <c r="V85" s="262"/>
    </row>
    <row r="86" spans="1:23" ht="67.2" customHeight="1">
      <c r="A86" s="363" t="s">
        <v>431</v>
      </c>
      <c r="B86" s="283" t="s">
        <v>382</v>
      </c>
      <c r="C86" s="273">
        <v>4971604.92</v>
      </c>
      <c r="D86" s="273"/>
      <c r="E86" s="273">
        <f t="shared" si="80"/>
        <v>4971604.92</v>
      </c>
      <c r="F86" s="274"/>
      <c r="G86" s="274">
        <f t="shared" si="81"/>
        <v>4971604.92</v>
      </c>
      <c r="H86" s="270"/>
      <c r="I86" s="274">
        <f t="shared" si="82"/>
        <v>4971604.92</v>
      </c>
      <c r="J86" s="270"/>
      <c r="K86" s="274">
        <f t="shared" si="83"/>
        <v>4971604.92</v>
      </c>
      <c r="L86" s="274">
        <v>5170475.4000000004</v>
      </c>
      <c r="M86" s="274"/>
      <c r="N86" s="274">
        <f t="shared" si="84"/>
        <v>5170475.4000000004</v>
      </c>
      <c r="O86" s="274"/>
      <c r="P86" s="274">
        <f t="shared" si="85"/>
        <v>5170475.4000000004</v>
      </c>
      <c r="Q86" s="274">
        <v>5377303.2400000002</v>
      </c>
      <c r="R86" s="274"/>
      <c r="S86" s="274">
        <f t="shared" si="86"/>
        <v>5377303.2400000002</v>
      </c>
      <c r="T86" s="274"/>
      <c r="U86" s="274">
        <f t="shared" si="87"/>
        <v>5377303.2400000002</v>
      </c>
      <c r="V86" s="262"/>
    </row>
    <row r="87" spans="1:23" s="304" customFormat="1" ht="66" customHeight="1">
      <c r="A87" s="363" t="s">
        <v>437</v>
      </c>
      <c r="B87" s="283" t="s">
        <v>382</v>
      </c>
      <c r="C87" s="274">
        <v>3215798</v>
      </c>
      <c r="D87" s="274"/>
      <c r="E87" s="274">
        <f t="shared" ref="E87" si="88">C87+D87</f>
        <v>3215798</v>
      </c>
      <c r="F87" s="274"/>
      <c r="G87" s="274">
        <f t="shared" si="81"/>
        <v>3215798</v>
      </c>
      <c r="H87" s="270"/>
      <c r="I87" s="274">
        <f t="shared" si="82"/>
        <v>3215798</v>
      </c>
      <c r="J87" s="270"/>
      <c r="K87" s="274">
        <f t="shared" si="83"/>
        <v>3215798</v>
      </c>
      <c r="L87" s="274"/>
      <c r="M87" s="274"/>
      <c r="N87" s="274"/>
      <c r="O87" s="274"/>
      <c r="P87" s="274"/>
      <c r="Q87" s="274"/>
      <c r="R87" s="274"/>
      <c r="S87" s="274"/>
      <c r="T87" s="274"/>
      <c r="U87" s="274"/>
      <c r="V87" s="262"/>
      <c r="W87" s="308"/>
    </row>
    <row r="88" spans="1:23" ht="57.6" customHeight="1">
      <c r="A88" s="363" t="s">
        <v>432</v>
      </c>
      <c r="B88" s="283" t="s">
        <v>390</v>
      </c>
      <c r="C88" s="273">
        <v>8545600</v>
      </c>
      <c r="D88" s="273"/>
      <c r="E88" s="273">
        <f t="shared" si="80"/>
        <v>8545600</v>
      </c>
      <c r="F88" s="274"/>
      <c r="G88" s="274">
        <f t="shared" si="81"/>
        <v>8545600</v>
      </c>
      <c r="H88" s="270"/>
      <c r="I88" s="274">
        <f t="shared" si="82"/>
        <v>8545600</v>
      </c>
      <c r="J88" s="270">
        <v>-1310310</v>
      </c>
      <c r="K88" s="274">
        <f t="shared" si="83"/>
        <v>7235290</v>
      </c>
      <c r="L88" s="274">
        <v>8653080</v>
      </c>
      <c r="M88" s="274"/>
      <c r="N88" s="274">
        <f t="shared" si="84"/>
        <v>8653080</v>
      </c>
      <c r="O88" s="274"/>
      <c r="P88" s="274">
        <f t="shared" ref="P88:P95" si="89">N88+O88</f>
        <v>8653080</v>
      </c>
      <c r="Q88" s="274">
        <v>9990560</v>
      </c>
      <c r="R88" s="274"/>
      <c r="S88" s="274">
        <f t="shared" si="86"/>
        <v>9990560</v>
      </c>
      <c r="T88" s="274"/>
      <c r="U88" s="274">
        <f t="shared" ref="U88:U95" si="90">S88+T88</f>
        <v>9990560</v>
      </c>
      <c r="V88" s="262"/>
    </row>
    <row r="89" spans="1:23" ht="82.2" customHeight="1">
      <c r="A89" s="363" t="s">
        <v>433</v>
      </c>
      <c r="B89" s="283" t="s">
        <v>392</v>
      </c>
      <c r="C89" s="273">
        <v>8514686.3300000001</v>
      </c>
      <c r="D89" s="273">
        <v>-8514686.3300000001</v>
      </c>
      <c r="E89" s="273">
        <f t="shared" si="80"/>
        <v>0</v>
      </c>
      <c r="F89" s="274"/>
      <c r="G89" s="274">
        <f t="shared" si="81"/>
        <v>0</v>
      </c>
      <c r="H89" s="270"/>
      <c r="I89" s="274">
        <f t="shared" si="82"/>
        <v>0</v>
      </c>
      <c r="J89" s="270"/>
      <c r="K89" s="274">
        <f t="shared" si="83"/>
        <v>0</v>
      </c>
      <c r="L89" s="274">
        <v>8962827.7200000007</v>
      </c>
      <c r="M89" s="274">
        <v>-297252.37</v>
      </c>
      <c r="N89" s="274">
        <f t="shared" si="84"/>
        <v>8665575.3500000015</v>
      </c>
      <c r="O89" s="274"/>
      <c r="P89" s="274">
        <f t="shared" si="89"/>
        <v>8665575.3500000015</v>
      </c>
      <c r="Q89" s="274">
        <v>8962827.7200000007</v>
      </c>
      <c r="R89" s="274">
        <v>-264318.86</v>
      </c>
      <c r="S89" s="274">
        <f t="shared" si="86"/>
        <v>8698508.8600000013</v>
      </c>
      <c r="T89" s="274"/>
      <c r="U89" s="274">
        <f t="shared" si="90"/>
        <v>8698508.8600000013</v>
      </c>
      <c r="V89" s="262"/>
    </row>
    <row r="90" spans="1:23" ht="54.6" customHeight="1">
      <c r="A90" s="363" t="s">
        <v>423</v>
      </c>
      <c r="B90" s="283" t="s">
        <v>394</v>
      </c>
      <c r="C90" s="273">
        <v>2485383.7999999998</v>
      </c>
      <c r="D90" s="273">
        <v>37873.75</v>
      </c>
      <c r="E90" s="273">
        <f t="shared" si="80"/>
        <v>2523257.5499999998</v>
      </c>
      <c r="F90" s="274"/>
      <c r="G90" s="274">
        <f t="shared" si="81"/>
        <v>2523257.5499999998</v>
      </c>
      <c r="H90" s="270"/>
      <c r="I90" s="274">
        <f t="shared" si="82"/>
        <v>2523257.5499999998</v>
      </c>
      <c r="J90" s="270"/>
      <c r="K90" s="274">
        <f t="shared" si="83"/>
        <v>2523257.5499999998</v>
      </c>
      <c r="L90" s="274">
        <v>2570332.25</v>
      </c>
      <c r="M90" s="274">
        <v>68308.3</v>
      </c>
      <c r="N90" s="274">
        <f t="shared" si="84"/>
        <v>2638640.5499999998</v>
      </c>
      <c r="O90" s="274"/>
      <c r="P90" s="274">
        <f t="shared" si="89"/>
        <v>2638640.5499999998</v>
      </c>
      <c r="Q90" s="274">
        <v>2664765.25</v>
      </c>
      <c r="R90" s="274">
        <v>68210.55</v>
      </c>
      <c r="S90" s="274">
        <f t="shared" si="86"/>
        <v>2732975.8</v>
      </c>
      <c r="T90" s="274"/>
      <c r="U90" s="274">
        <f t="shared" si="90"/>
        <v>2732975.8</v>
      </c>
      <c r="V90" s="262"/>
    </row>
    <row r="91" spans="1:23" ht="48.6" customHeight="1">
      <c r="A91" s="363" t="s">
        <v>422</v>
      </c>
      <c r="B91" s="283" t="s">
        <v>396</v>
      </c>
      <c r="C91" s="273">
        <v>4132.9799999999996</v>
      </c>
      <c r="D91" s="273">
        <v>-2722.4</v>
      </c>
      <c r="E91" s="273">
        <f t="shared" si="80"/>
        <v>1410.5799999999995</v>
      </c>
      <c r="F91" s="274"/>
      <c r="G91" s="274">
        <f t="shared" si="81"/>
        <v>1410.5799999999995</v>
      </c>
      <c r="H91" s="270"/>
      <c r="I91" s="274">
        <f t="shared" si="82"/>
        <v>1410.5799999999995</v>
      </c>
      <c r="J91" s="270"/>
      <c r="K91" s="274">
        <f t="shared" si="83"/>
        <v>1410.5799999999995</v>
      </c>
      <c r="L91" s="274">
        <v>3684.33</v>
      </c>
      <c r="M91" s="274">
        <v>-2200.91</v>
      </c>
      <c r="N91" s="274">
        <f t="shared" si="84"/>
        <v>1483.42</v>
      </c>
      <c r="O91" s="274"/>
      <c r="P91" s="274">
        <f t="shared" si="89"/>
        <v>1483.42</v>
      </c>
      <c r="Q91" s="274">
        <v>3684.75</v>
      </c>
      <c r="R91" s="274">
        <v>-2361.4499999999998</v>
      </c>
      <c r="S91" s="274">
        <f t="shared" si="86"/>
        <v>1323.3000000000002</v>
      </c>
      <c r="T91" s="274"/>
      <c r="U91" s="274">
        <f t="shared" si="90"/>
        <v>1323.3000000000002</v>
      </c>
      <c r="V91" s="262"/>
    </row>
    <row r="92" spans="1:23" ht="59.4" customHeight="1">
      <c r="A92" s="363" t="s">
        <v>434</v>
      </c>
      <c r="B92" s="283" t="s">
        <v>398</v>
      </c>
      <c r="C92" s="273">
        <v>30405510</v>
      </c>
      <c r="D92" s="273"/>
      <c r="E92" s="273">
        <f t="shared" si="80"/>
        <v>30405510</v>
      </c>
      <c r="F92" s="274"/>
      <c r="G92" s="274">
        <f t="shared" si="81"/>
        <v>30405510</v>
      </c>
      <c r="H92" s="270"/>
      <c r="I92" s="274">
        <f t="shared" si="82"/>
        <v>30405510</v>
      </c>
      <c r="J92" s="270"/>
      <c r="K92" s="274">
        <f t="shared" si="83"/>
        <v>30405510</v>
      </c>
      <c r="L92" s="274">
        <v>30783990</v>
      </c>
      <c r="M92" s="274"/>
      <c r="N92" s="274">
        <f t="shared" si="84"/>
        <v>30783990</v>
      </c>
      <c r="O92" s="274"/>
      <c r="P92" s="274">
        <f t="shared" si="89"/>
        <v>30783990</v>
      </c>
      <c r="Q92" s="274">
        <v>30783990</v>
      </c>
      <c r="R92" s="274"/>
      <c r="S92" s="274">
        <f t="shared" si="86"/>
        <v>30783990</v>
      </c>
      <c r="T92" s="274"/>
      <c r="U92" s="274">
        <f t="shared" si="90"/>
        <v>30783990</v>
      </c>
      <c r="V92" s="262"/>
    </row>
    <row r="93" spans="1:23" ht="31.2" customHeight="1">
      <c r="A93" s="363" t="s">
        <v>424</v>
      </c>
      <c r="B93" s="283" t="s">
        <v>400</v>
      </c>
      <c r="C93" s="273">
        <v>8375735.4199999999</v>
      </c>
      <c r="D93" s="273"/>
      <c r="E93" s="273">
        <f t="shared" si="80"/>
        <v>8375735.4199999999</v>
      </c>
      <c r="F93" s="274"/>
      <c r="G93" s="274">
        <f t="shared" si="81"/>
        <v>8375735.4199999999</v>
      </c>
      <c r="H93" s="270"/>
      <c r="I93" s="274">
        <f t="shared" si="82"/>
        <v>8375735.4199999999</v>
      </c>
      <c r="J93" s="270"/>
      <c r="K93" s="274">
        <f t="shared" si="83"/>
        <v>8375735.4199999999</v>
      </c>
      <c r="L93" s="274">
        <v>8754308.7100000009</v>
      </c>
      <c r="M93" s="274"/>
      <c r="N93" s="274">
        <f t="shared" si="84"/>
        <v>8754308.7100000009</v>
      </c>
      <c r="O93" s="274"/>
      <c r="P93" s="274">
        <f t="shared" si="89"/>
        <v>8754308.7100000009</v>
      </c>
      <c r="Q93" s="274">
        <v>9064989.8599999994</v>
      </c>
      <c r="R93" s="274"/>
      <c r="S93" s="274">
        <f t="shared" si="86"/>
        <v>9064989.8599999994</v>
      </c>
      <c r="T93" s="274"/>
      <c r="U93" s="274">
        <f t="shared" si="90"/>
        <v>9064989.8599999994</v>
      </c>
      <c r="V93" s="262"/>
    </row>
    <row r="94" spans="1:23" ht="28.8" customHeight="1">
      <c r="A94" s="353" t="s">
        <v>435</v>
      </c>
      <c r="B94" s="283" t="s">
        <v>402</v>
      </c>
      <c r="C94" s="273">
        <v>690642900</v>
      </c>
      <c r="D94" s="273">
        <v>511400</v>
      </c>
      <c r="E94" s="273">
        <f t="shared" si="80"/>
        <v>691154300</v>
      </c>
      <c r="F94" s="274"/>
      <c r="G94" s="274">
        <f t="shared" si="81"/>
        <v>691154300</v>
      </c>
      <c r="H94" s="270">
        <v>2609000</v>
      </c>
      <c r="I94" s="274">
        <f t="shared" si="82"/>
        <v>693763300</v>
      </c>
      <c r="J94" s="270"/>
      <c r="K94" s="274">
        <f t="shared" si="83"/>
        <v>693763300</v>
      </c>
      <c r="L94" s="274">
        <v>715126400</v>
      </c>
      <c r="M94" s="274"/>
      <c r="N94" s="274">
        <f t="shared" si="84"/>
        <v>715126400</v>
      </c>
      <c r="O94" s="274"/>
      <c r="P94" s="274">
        <f t="shared" si="89"/>
        <v>715126400</v>
      </c>
      <c r="Q94" s="274">
        <v>730443300</v>
      </c>
      <c r="R94" s="274"/>
      <c r="S94" s="274">
        <f t="shared" si="86"/>
        <v>730443300</v>
      </c>
      <c r="T94" s="274"/>
      <c r="U94" s="274">
        <f t="shared" si="90"/>
        <v>730443300</v>
      </c>
      <c r="V94" s="262"/>
    </row>
    <row r="95" spans="1:23" ht="72" customHeight="1">
      <c r="A95" s="363" t="s">
        <v>436</v>
      </c>
      <c r="B95" s="283" t="s">
        <v>402</v>
      </c>
      <c r="C95" s="273">
        <v>0</v>
      </c>
      <c r="D95" s="273">
        <v>8232296.5800000001</v>
      </c>
      <c r="E95" s="273">
        <f t="shared" si="80"/>
        <v>8232296.5800000001</v>
      </c>
      <c r="F95" s="274">
        <v>-4632580</v>
      </c>
      <c r="G95" s="274">
        <f t="shared" si="81"/>
        <v>3599716.58</v>
      </c>
      <c r="H95" s="270"/>
      <c r="I95" s="274">
        <f t="shared" si="82"/>
        <v>3599716.58</v>
      </c>
      <c r="J95" s="270">
        <v>4632580</v>
      </c>
      <c r="K95" s="274">
        <f t="shared" si="83"/>
        <v>8232296.5800000001</v>
      </c>
      <c r="L95" s="274">
        <v>17725816.989999998</v>
      </c>
      <c r="M95" s="274">
        <v>-28258.84</v>
      </c>
      <c r="N95" s="274">
        <f t="shared" si="84"/>
        <v>17697558.149999999</v>
      </c>
      <c r="O95" s="274"/>
      <c r="P95" s="274">
        <f t="shared" si="89"/>
        <v>17697558.149999999</v>
      </c>
      <c r="Q95" s="274">
        <v>17725816.989999998</v>
      </c>
      <c r="R95" s="274">
        <v>-61192.36</v>
      </c>
      <c r="S95" s="274">
        <f t="shared" si="86"/>
        <v>17664624.629999999</v>
      </c>
      <c r="T95" s="274"/>
      <c r="U95" s="274">
        <f t="shared" si="90"/>
        <v>17664624.629999999</v>
      </c>
      <c r="V95" s="262"/>
    </row>
    <row r="96" spans="1:23" ht="54.6" customHeight="1">
      <c r="A96" s="363" t="s">
        <v>472</v>
      </c>
      <c r="B96" s="283" t="s">
        <v>402</v>
      </c>
      <c r="C96" s="273"/>
      <c r="D96" s="273"/>
      <c r="E96" s="273"/>
      <c r="F96" s="274">
        <v>4632580</v>
      </c>
      <c r="G96" s="274">
        <f t="shared" si="81"/>
        <v>4632580</v>
      </c>
      <c r="H96" s="270">
        <v>4632580</v>
      </c>
      <c r="I96" s="274">
        <f t="shared" si="82"/>
        <v>9265160</v>
      </c>
      <c r="J96" s="270">
        <v>-4632580</v>
      </c>
      <c r="K96" s="274">
        <f t="shared" si="83"/>
        <v>4632580</v>
      </c>
      <c r="L96" s="274"/>
      <c r="M96" s="274"/>
      <c r="N96" s="274"/>
      <c r="O96" s="274"/>
      <c r="P96" s="274"/>
      <c r="Q96" s="274"/>
      <c r="R96" s="274"/>
      <c r="S96" s="274"/>
      <c r="T96" s="274"/>
      <c r="U96" s="274"/>
      <c r="V96" s="262"/>
    </row>
    <row r="97" spans="1:23" s="292" customFormat="1" ht="18.600000000000001" customHeight="1">
      <c r="A97" s="290" t="s">
        <v>54</v>
      </c>
      <c r="B97" s="229" t="s">
        <v>130</v>
      </c>
      <c r="C97" s="269">
        <f>SUM(C98:C104)</f>
        <v>74696722.209999993</v>
      </c>
      <c r="D97" s="269">
        <f>SUM(D98:D104)</f>
        <v>36989079.350000001</v>
      </c>
      <c r="E97" s="269">
        <f>SUM(E98:E109)</f>
        <v>111685801.56</v>
      </c>
      <c r="F97" s="269">
        <f t="shared" ref="F97:G97" si="91">SUM(F98:F109)</f>
        <v>31660086.689999998</v>
      </c>
      <c r="G97" s="269">
        <f t="shared" si="91"/>
        <v>143345888.25</v>
      </c>
      <c r="H97" s="270">
        <f t="shared" ref="H97" si="92">SUM(H98:H109)</f>
        <v>0</v>
      </c>
      <c r="I97" s="270">
        <f>SUM(I98:I110)</f>
        <v>143345888.25</v>
      </c>
      <c r="J97" s="270">
        <f t="shared" ref="J97:K97" si="93">SUM(J98:J110)</f>
        <v>20129500</v>
      </c>
      <c r="K97" s="270">
        <f t="shared" si="93"/>
        <v>163475388.25</v>
      </c>
      <c r="L97" s="269">
        <f t="shared" ref="L97:S97" si="94">SUM(L98:L104)</f>
        <v>1555240.61</v>
      </c>
      <c r="M97" s="269">
        <f t="shared" si="94"/>
        <v>0</v>
      </c>
      <c r="N97" s="269">
        <f t="shared" si="94"/>
        <v>1555240.61</v>
      </c>
      <c r="O97" s="270">
        <f t="shared" ref="O97:P97" si="95">SUM(O98:O104)</f>
        <v>0</v>
      </c>
      <c r="P97" s="270">
        <f t="shared" si="95"/>
        <v>1555240.61</v>
      </c>
      <c r="Q97" s="269">
        <f t="shared" si="94"/>
        <v>714570.01</v>
      </c>
      <c r="R97" s="269">
        <f t="shared" si="94"/>
        <v>0</v>
      </c>
      <c r="S97" s="269">
        <f t="shared" si="94"/>
        <v>714570.01</v>
      </c>
      <c r="T97" s="270">
        <f t="shared" ref="T97:U97" si="96">SUM(T98:T104)</f>
        <v>0</v>
      </c>
      <c r="U97" s="270">
        <f t="shared" si="96"/>
        <v>714570.01</v>
      </c>
      <c r="V97" s="261"/>
      <c r="W97" s="291"/>
    </row>
    <row r="98" spans="1:23" ht="96.6" customHeight="1">
      <c r="A98" s="363" t="s">
        <v>418</v>
      </c>
      <c r="B98" s="283" t="s">
        <v>406</v>
      </c>
      <c r="C98" s="273">
        <v>21481.599999999999</v>
      </c>
      <c r="D98" s="273"/>
      <c r="E98" s="273">
        <f>C98+D98</f>
        <v>21481.599999999999</v>
      </c>
      <c r="F98" s="274"/>
      <c r="G98" s="274">
        <f>E98+F98</f>
        <v>21481.599999999999</v>
      </c>
      <c r="H98" s="274"/>
      <c r="I98" s="274">
        <f>G98+H98</f>
        <v>21481.599999999999</v>
      </c>
      <c r="J98" s="274"/>
      <c r="K98" s="274">
        <f>I98+J98</f>
        <v>21481.599999999999</v>
      </c>
      <c r="L98" s="274">
        <v>0</v>
      </c>
      <c r="M98" s="274"/>
      <c r="N98" s="274">
        <f>L98+M98</f>
        <v>0</v>
      </c>
      <c r="O98" s="274"/>
      <c r="P98" s="274">
        <f>N98+O98</f>
        <v>0</v>
      </c>
      <c r="Q98" s="274">
        <v>0</v>
      </c>
      <c r="R98" s="274"/>
      <c r="S98" s="274">
        <f>Q98+R98</f>
        <v>0</v>
      </c>
      <c r="T98" s="274"/>
      <c r="U98" s="274">
        <f>S98+T98</f>
        <v>0</v>
      </c>
      <c r="V98" s="262"/>
    </row>
    <row r="99" spans="1:23" ht="41.4" customHeight="1">
      <c r="A99" s="363" t="s">
        <v>414</v>
      </c>
      <c r="B99" s="283" t="s">
        <v>406</v>
      </c>
      <c r="C99" s="273">
        <v>1555240.61</v>
      </c>
      <c r="D99" s="273">
        <v>218574.36</v>
      </c>
      <c r="E99" s="273">
        <f t="shared" ref="E99:E104" si="97">C99+D99</f>
        <v>1773814.9700000002</v>
      </c>
      <c r="F99" s="274"/>
      <c r="G99" s="274">
        <f t="shared" ref="G99:G109" si="98">E99+F99</f>
        <v>1773814.9700000002</v>
      </c>
      <c r="H99" s="274"/>
      <c r="I99" s="274">
        <f t="shared" ref="I99:I109" si="99">G99+H99</f>
        <v>1773814.9700000002</v>
      </c>
      <c r="J99" s="274"/>
      <c r="K99" s="274">
        <f t="shared" ref="K99:K110" si="100">I99+J99</f>
        <v>1773814.9700000002</v>
      </c>
      <c r="L99" s="274">
        <v>1555240.61</v>
      </c>
      <c r="M99" s="274"/>
      <c r="N99" s="274">
        <f t="shared" ref="N99:N101" si="101">L99+M99</f>
        <v>1555240.61</v>
      </c>
      <c r="O99" s="274"/>
      <c r="P99" s="274">
        <f t="shared" ref="P99:P101" si="102">N99+O99</f>
        <v>1555240.61</v>
      </c>
      <c r="Q99" s="274">
        <v>714570.01</v>
      </c>
      <c r="R99" s="274"/>
      <c r="S99" s="274">
        <f t="shared" ref="S99:S111" si="103">Q99+R99</f>
        <v>714570.01</v>
      </c>
      <c r="T99" s="274"/>
      <c r="U99" s="274">
        <f t="shared" ref="U99:U101" si="104">S99+T99</f>
        <v>714570.01</v>
      </c>
      <c r="V99" s="262"/>
    </row>
    <row r="100" spans="1:23" ht="40.950000000000003" customHeight="1">
      <c r="A100" s="363" t="s">
        <v>438</v>
      </c>
      <c r="B100" s="283" t="s">
        <v>406</v>
      </c>
      <c r="C100" s="273">
        <v>73120000</v>
      </c>
      <c r="D100" s="273"/>
      <c r="E100" s="273">
        <f t="shared" si="97"/>
        <v>73120000</v>
      </c>
      <c r="F100" s="274"/>
      <c r="G100" s="274">
        <f t="shared" si="98"/>
        <v>73120000</v>
      </c>
      <c r="H100" s="274"/>
      <c r="I100" s="274">
        <f t="shared" si="99"/>
        <v>73120000</v>
      </c>
      <c r="J100" s="274"/>
      <c r="K100" s="274">
        <f t="shared" si="100"/>
        <v>73120000</v>
      </c>
      <c r="L100" s="274">
        <v>0</v>
      </c>
      <c r="M100" s="274"/>
      <c r="N100" s="274">
        <f t="shared" si="101"/>
        <v>0</v>
      </c>
      <c r="O100" s="274"/>
      <c r="P100" s="274">
        <f t="shared" si="102"/>
        <v>0</v>
      </c>
      <c r="Q100" s="274">
        <v>0</v>
      </c>
      <c r="R100" s="274"/>
      <c r="S100" s="274">
        <f t="shared" si="103"/>
        <v>0</v>
      </c>
      <c r="T100" s="274"/>
      <c r="U100" s="274">
        <f t="shared" si="104"/>
        <v>0</v>
      </c>
      <c r="V100" s="262"/>
    </row>
    <row r="101" spans="1:23" ht="34.950000000000003" customHeight="1">
      <c r="A101" s="363" t="s">
        <v>451</v>
      </c>
      <c r="B101" s="283" t="s">
        <v>406</v>
      </c>
      <c r="C101" s="273"/>
      <c r="D101" s="273">
        <v>16390116.210000001</v>
      </c>
      <c r="E101" s="273">
        <f t="shared" si="97"/>
        <v>16390116.210000001</v>
      </c>
      <c r="F101" s="274"/>
      <c r="G101" s="274">
        <f t="shared" si="98"/>
        <v>16390116.210000001</v>
      </c>
      <c r="H101" s="274"/>
      <c r="I101" s="274">
        <f t="shared" si="99"/>
        <v>16390116.210000001</v>
      </c>
      <c r="J101" s="274">
        <v>20000000</v>
      </c>
      <c r="K101" s="274">
        <f t="shared" si="100"/>
        <v>36390116.210000001</v>
      </c>
      <c r="L101" s="274"/>
      <c r="M101" s="274"/>
      <c r="N101" s="274">
        <f t="shared" si="101"/>
        <v>0</v>
      </c>
      <c r="O101" s="274"/>
      <c r="P101" s="274">
        <f t="shared" si="102"/>
        <v>0</v>
      </c>
      <c r="Q101" s="274"/>
      <c r="R101" s="274"/>
      <c r="S101" s="274">
        <f t="shared" si="103"/>
        <v>0</v>
      </c>
      <c r="T101" s="274"/>
      <c r="U101" s="274">
        <f t="shared" si="104"/>
        <v>0</v>
      </c>
      <c r="V101" s="262"/>
    </row>
    <row r="102" spans="1:23" ht="28.8" customHeight="1">
      <c r="A102" s="363" t="s">
        <v>461</v>
      </c>
      <c r="B102" s="283" t="s">
        <v>406</v>
      </c>
      <c r="C102" s="273"/>
      <c r="D102" s="273"/>
      <c r="E102" s="273"/>
      <c r="F102" s="328">
        <v>1106622.68</v>
      </c>
      <c r="G102" s="274">
        <f t="shared" si="98"/>
        <v>1106622.68</v>
      </c>
      <c r="H102" s="328"/>
      <c r="I102" s="274">
        <f t="shared" si="99"/>
        <v>1106622.68</v>
      </c>
      <c r="J102" s="328"/>
      <c r="K102" s="274">
        <f t="shared" si="100"/>
        <v>1106622.68</v>
      </c>
      <c r="L102" s="274"/>
      <c r="M102" s="274"/>
      <c r="N102" s="274"/>
      <c r="O102" s="274"/>
      <c r="P102" s="274"/>
      <c r="Q102" s="274"/>
      <c r="R102" s="274"/>
      <c r="S102" s="274"/>
      <c r="T102" s="274"/>
      <c r="U102" s="274"/>
      <c r="V102" s="262"/>
    </row>
    <row r="103" spans="1:23" ht="39.6" customHeight="1">
      <c r="A103" s="363" t="s">
        <v>452</v>
      </c>
      <c r="B103" s="283" t="s">
        <v>406</v>
      </c>
      <c r="C103" s="273"/>
      <c r="D103" s="273">
        <v>19792777.780000001</v>
      </c>
      <c r="E103" s="273">
        <f t="shared" ref="E103" si="105">C103+D103</f>
        <v>19792777.780000001</v>
      </c>
      <c r="F103" s="328">
        <v>11094333.33</v>
      </c>
      <c r="G103" s="274">
        <f t="shared" si="98"/>
        <v>30887111.109999999</v>
      </c>
      <c r="H103" s="328"/>
      <c r="I103" s="274">
        <f t="shared" si="99"/>
        <v>30887111.109999999</v>
      </c>
      <c r="J103" s="328"/>
      <c r="K103" s="274">
        <f t="shared" si="100"/>
        <v>30887111.109999999</v>
      </c>
      <c r="L103" s="274"/>
      <c r="M103" s="274"/>
      <c r="N103" s="274"/>
      <c r="O103" s="274"/>
      <c r="P103" s="274"/>
      <c r="Q103" s="274"/>
      <c r="R103" s="274"/>
      <c r="S103" s="274"/>
      <c r="T103" s="274"/>
      <c r="U103" s="274"/>
      <c r="V103" s="262"/>
    </row>
    <row r="104" spans="1:23" ht="52.95" customHeight="1">
      <c r="A104" s="363" t="s">
        <v>450</v>
      </c>
      <c r="B104" s="283" t="s">
        <v>406</v>
      </c>
      <c r="C104" s="273"/>
      <c r="D104" s="273">
        <v>587611</v>
      </c>
      <c r="E104" s="273">
        <f t="shared" si="97"/>
        <v>587611</v>
      </c>
      <c r="F104" s="274"/>
      <c r="G104" s="274">
        <f t="shared" si="98"/>
        <v>587611</v>
      </c>
      <c r="H104" s="274"/>
      <c r="I104" s="274">
        <f t="shared" si="99"/>
        <v>587611</v>
      </c>
      <c r="J104" s="274"/>
      <c r="K104" s="274">
        <f t="shared" si="100"/>
        <v>587611</v>
      </c>
      <c r="L104" s="274"/>
      <c r="M104" s="274"/>
      <c r="N104" s="274"/>
      <c r="O104" s="274"/>
      <c r="P104" s="274"/>
      <c r="Q104" s="274"/>
      <c r="R104" s="274"/>
      <c r="S104" s="274"/>
      <c r="T104" s="274"/>
      <c r="U104" s="274"/>
      <c r="V104" s="262"/>
    </row>
    <row r="105" spans="1:23" ht="40.200000000000003" customHeight="1">
      <c r="A105" s="353" t="s">
        <v>462</v>
      </c>
      <c r="B105" s="283" t="s">
        <v>406</v>
      </c>
      <c r="C105" s="273"/>
      <c r="D105" s="273"/>
      <c r="E105" s="273"/>
      <c r="F105" s="328">
        <v>700000</v>
      </c>
      <c r="G105" s="274">
        <f t="shared" si="98"/>
        <v>700000</v>
      </c>
      <c r="H105" s="328"/>
      <c r="I105" s="274">
        <f t="shared" si="99"/>
        <v>700000</v>
      </c>
      <c r="J105" s="328"/>
      <c r="K105" s="274">
        <f t="shared" si="100"/>
        <v>700000</v>
      </c>
      <c r="L105" s="274"/>
      <c r="M105" s="274"/>
      <c r="N105" s="274"/>
      <c r="O105" s="274"/>
      <c r="P105" s="274"/>
      <c r="Q105" s="274"/>
      <c r="R105" s="274"/>
      <c r="S105" s="274"/>
      <c r="T105" s="274"/>
      <c r="U105" s="274"/>
      <c r="V105" s="262"/>
    </row>
    <row r="106" spans="1:23" ht="79.8" customHeight="1">
      <c r="A106" s="353" t="s">
        <v>463</v>
      </c>
      <c r="B106" s="283" t="s">
        <v>406</v>
      </c>
      <c r="C106" s="273"/>
      <c r="D106" s="273"/>
      <c r="E106" s="273"/>
      <c r="F106" s="328">
        <v>6000000</v>
      </c>
      <c r="G106" s="274">
        <f t="shared" si="98"/>
        <v>6000000</v>
      </c>
      <c r="H106" s="328"/>
      <c r="I106" s="274">
        <f t="shared" si="99"/>
        <v>6000000</v>
      </c>
      <c r="J106" s="328"/>
      <c r="K106" s="274">
        <f t="shared" si="100"/>
        <v>6000000</v>
      </c>
      <c r="L106" s="274"/>
      <c r="M106" s="274"/>
      <c r="N106" s="274"/>
      <c r="O106" s="274"/>
      <c r="P106" s="274"/>
      <c r="Q106" s="274"/>
      <c r="R106" s="274"/>
      <c r="S106" s="274"/>
      <c r="T106" s="274"/>
      <c r="U106" s="274"/>
      <c r="V106" s="262"/>
    </row>
    <row r="107" spans="1:23" ht="28.2" customHeight="1">
      <c r="A107" s="353" t="s">
        <v>475</v>
      </c>
      <c r="B107" s="283" t="s">
        <v>406</v>
      </c>
      <c r="C107" s="273"/>
      <c r="D107" s="273"/>
      <c r="E107" s="273"/>
      <c r="F107" s="328">
        <v>3437500</v>
      </c>
      <c r="G107" s="274">
        <f t="shared" si="98"/>
        <v>3437500</v>
      </c>
      <c r="H107" s="328"/>
      <c r="I107" s="274">
        <f t="shared" si="99"/>
        <v>3437500</v>
      </c>
      <c r="J107" s="328"/>
      <c r="K107" s="274">
        <f t="shared" si="100"/>
        <v>3437500</v>
      </c>
      <c r="L107" s="274"/>
      <c r="M107" s="274"/>
      <c r="N107" s="274"/>
      <c r="O107" s="274"/>
      <c r="P107" s="274"/>
      <c r="Q107" s="274"/>
      <c r="R107" s="274"/>
      <c r="S107" s="274"/>
      <c r="T107" s="274"/>
      <c r="U107" s="274"/>
      <c r="V107" s="262"/>
    </row>
    <row r="108" spans="1:23" ht="28.2" customHeight="1">
      <c r="A108" s="353" t="s">
        <v>481</v>
      </c>
      <c r="B108" s="283" t="s">
        <v>406</v>
      </c>
      <c r="C108" s="273"/>
      <c r="D108" s="273"/>
      <c r="E108" s="273"/>
      <c r="F108" s="328">
        <v>6000000</v>
      </c>
      <c r="G108" s="274">
        <f t="shared" si="98"/>
        <v>6000000</v>
      </c>
      <c r="H108" s="328"/>
      <c r="I108" s="274">
        <f t="shared" si="99"/>
        <v>6000000</v>
      </c>
      <c r="J108" s="328"/>
      <c r="K108" s="274">
        <f t="shared" si="100"/>
        <v>6000000</v>
      </c>
      <c r="L108" s="274"/>
      <c r="M108" s="274"/>
      <c r="N108" s="274"/>
      <c r="O108" s="274"/>
      <c r="P108" s="274"/>
      <c r="Q108" s="274"/>
      <c r="R108" s="274"/>
      <c r="S108" s="274"/>
      <c r="T108" s="274"/>
      <c r="U108" s="274"/>
      <c r="V108" s="262"/>
    </row>
    <row r="109" spans="1:23" ht="43.8" customHeight="1">
      <c r="A109" s="353" t="s">
        <v>470</v>
      </c>
      <c r="B109" s="283" t="s">
        <v>406</v>
      </c>
      <c r="C109" s="273"/>
      <c r="D109" s="273"/>
      <c r="E109" s="273"/>
      <c r="F109" s="328">
        <v>3321630.68</v>
      </c>
      <c r="G109" s="274">
        <f t="shared" si="98"/>
        <v>3321630.68</v>
      </c>
      <c r="H109" s="328"/>
      <c r="I109" s="274">
        <f t="shared" si="99"/>
        <v>3321630.68</v>
      </c>
      <c r="J109" s="328"/>
      <c r="K109" s="274">
        <f t="shared" si="100"/>
        <v>3321630.68</v>
      </c>
      <c r="L109" s="274"/>
      <c r="M109" s="274"/>
      <c r="N109" s="274"/>
      <c r="O109" s="274"/>
      <c r="P109" s="274"/>
      <c r="Q109" s="274"/>
      <c r="R109" s="274"/>
      <c r="S109" s="274"/>
      <c r="T109" s="274"/>
      <c r="U109" s="274"/>
      <c r="V109" s="262"/>
    </row>
    <row r="110" spans="1:23" ht="43.8" customHeight="1">
      <c r="A110" s="353" t="s">
        <v>499</v>
      </c>
      <c r="B110" s="283"/>
      <c r="C110" s="273"/>
      <c r="D110" s="273"/>
      <c r="E110" s="273"/>
      <c r="F110" s="328"/>
      <c r="G110" s="274"/>
      <c r="H110" s="328"/>
      <c r="I110" s="274"/>
      <c r="J110" s="328">
        <v>129500</v>
      </c>
      <c r="K110" s="274">
        <f t="shared" si="100"/>
        <v>129500</v>
      </c>
      <c r="L110" s="274"/>
      <c r="M110" s="274"/>
      <c r="N110" s="274"/>
      <c r="O110" s="274"/>
      <c r="P110" s="274"/>
      <c r="Q110" s="274"/>
      <c r="R110" s="274"/>
      <c r="S110" s="274"/>
      <c r="T110" s="274"/>
      <c r="U110" s="274"/>
      <c r="V110" s="262"/>
    </row>
    <row r="111" spans="1:23" s="292" customFormat="1">
      <c r="A111" s="294" t="s">
        <v>256</v>
      </c>
      <c r="B111" s="229" t="s">
        <v>257</v>
      </c>
      <c r="C111" s="269">
        <v>9079841.6099999994</v>
      </c>
      <c r="D111" s="269"/>
      <c r="E111" s="269">
        <f>E112</f>
        <v>9079841.6099999994</v>
      </c>
      <c r="F111" s="270"/>
      <c r="G111" s="270">
        <f>G112</f>
        <v>9079841.6099999994</v>
      </c>
      <c r="H111" s="270"/>
      <c r="I111" s="270">
        <f>I112</f>
        <v>9448976.6099999994</v>
      </c>
      <c r="J111" s="270">
        <f>J112</f>
        <v>-615877.30000000005</v>
      </c>
      <c r="K111" s="270">
        <f>K112</f>
        <v>8833099.3099999987</v>
      </c>
      <c r="L111" s="270">
        <v>0</v>
      </c>
      <c r="M111" s="270">
        <v>0</v>
      </c>
      <c r="N111" s="270">
        <v>0</v>
      </c>
      <c r="O111" s="270">
        <v>0</v>
      </c>
      <c r="P111" s="270">
        <v>0</v>
      </c>
      <c r="Q111" s="270">
        <v>0</v>
      </c>
      <c r="R111" s="270">
        <v>0</v>
      </c>
      <c r="S111" s="274">
        <f t="shared" si="103"/>
        <v>0</v>
      </c>
      <c r="T111" s="270">
        <v>0</v>
      </c>
      <c r="U111" s="274">
        <f t="shared" ref="U111" si="106">S111+T111</f>
        <v>0</v>
      </c>
      <c r="V111" s="261"/>
      <c r="W111" s="291"/>
    </row>
    <row r="112" spans="1:23" ht="16.95" customHeight="1">
      <c r="A112" s="275" t="s">
        <v>442</v>
      </c>
      <c r="B112" s="283" t="s">
        <v>443</v>
      </c>
      <c r="C112" s="273">
        <v>9079841.6099999994</v>
      </c>
      <c r="D112" s="273"/>
      <c r="E112" s="273">
        <f>C112</f>
        <v>9079841.6099999994</v>
      </c>
      <c r="F112" s="274"/>
      <c r="G112" s="274">
        <f>E112</f>
        <v>9079841.6099999994</v>
      </c>
      <c r="H112" s="274">
        <v>369135</v>
      </c>
      <c r="I112" s="274">
        <f>G112+H112</f>
        <v>9448976.6099999994</v>
      </c>
      <c r="J112" s="274">
        <v>-615877.30000000005</v>
      </c>
      <c r="K112" s="274">
        <f>I112+J112</f>
        <v>8833099.3099999987</v>
      </c>
      <c r="L112" s="273">
        <f>L111</f>
        <v>0</v>
      </c>
      <c r="M112" s="273"/>
      <c r="N112" s="273">
        <f>L112</f>
        <v>0</v>
      </c>
      <c r="O112" s="274"/>
      <c r="P112" s="274">
        <f>N112</f>
        <v>0</v>
      </c>
      <c r="Q112" s="273">
        <v>0</v>
      </c>
      <c r="R112" s="273"/>
      <c r="S112" s="273">
        <v>0</v>
      </c>
      <c r="T112" s="274"/>
      <c r="U112" s="274">
        <v>0</v>
      </c>
      <c r="V112" s="258"/>
    </row>
    <row r="113" spans="1:27" ht="10.95" customHeight="1">
      <c r="A113" s="285"/>
      <c r="B113" s="283"/>
      <c r="C113" s="287"/>
      <c r="D113" s="287"/>
      <c r="E113" s="287"/>
      <c r="F113" s="288"/>
      <c r="G113" s="288"/>
      <c r="H113" s="288"/>
      <c r="I113" s="288"/>
      <c r="J113" s="288"/>
      <c r="K113" s="288"/>
      <c r="L113" s="288"/>
      <c r="M113" s="288"/>
      <c r="N113" s="288"/>
      <c r="O113" s="288"/>
      <c r="P113" s="288"/>
      <c r="Q113" s="288"/>
      <c r="R113" s="288"/>
      <c r="S113" s="288"/>
      <c r="T113" s="288"/>
      <c r="U113" s="288"/>
      <c r="V113" s="266"/>
    </row>
    <row r="114" spans="1:27" ht="15" customHeight="1">
      <c r="A114" s="228" t="s">
        <v>66</v>
      </c>
      <c r="B114" s="229"/>
      <c r="C114" s="230">
        <f>C17+C45</f>
        <v>1837401509.8700001</v>
      </c>
      <c r="D114" s="230">
        <f t="shared" ref="D114:S114" si="107">D17+D45</f>
        <v>50079151.469999999</v>
      </c>
      <c r="E114" s="230">
        <f t="shared" si="107"/>
        <v>1887480661.3399999</v>
      </c>
      <c r="F114" s="296">
        <f t="shared" ref="F114:G114" si="108">F17+F45</f>
        <v>48661314.099999994</v>
      </c>
      <c r="G114" s="296">
        <f t="shared" si="108"/>
        <v>1936141975.4399998</v>
      </c>
      <c r="H114" s="296">
        <f t="shared" ref="H114:I114" si="109">H17+H45</f>
        <v>34588350.399999999</v>
      </c>
      <c r="I114" s="296">
        <f t="shared" si="109"/>
        <v>1971099460.8399999</v>
      </c>
      <c r="J114" s="296">
        <f t="shared" ref="J114:K114" si="110">J17+J45</f>
        <v>23277876.919999998</v>
      </c>
      <c r="K114" s="296">
        <f t="shared" si="110"/>
        <v>1994377337.76</v>
      </c>
      <c r="L114" s="230">
        <f t="shared" si="107"/>
        <v>1718104504.5599999</v>
      </c>
      <c r="M114" s="230">
        <f t="shared" si="107"/>
        <v>12606396.420000002</v>
      </c>
      <c r="N114" s="230">
        <f t="shared" si="107"/>
        <v>1730710900.9799998</v>
      </c>
      <c r="O114" s="296">
        <f t="shared" ref="O114:P114" si="111">O17+O45</f>
        <v>3822000</v>
      </c>
      <c r="P114" s="296">
        <f t="shared" si="111"/>
        <v>1734532900.9799998</v>
      </c>
      <c r="Q114" s="230">
        <f t="shared" si="107"/>
        <v>1754895041.3999999</v>
      </c>
      <c r="R114" s="230">
        <f t="shared" si="107"/>
        <v>-4297177.2600000016</v>
      </c>
      <c r="S114" s="230">
        <f t="shared" si="107"/>
        <v>1750597864.1399999</v>
      </c>
      <c r="T114" s="296">
        <f t="shared" ref="T114:U114" si="112">T17+T45</f>
        <v>-19660112.960000001</v>
      </c>
      <c r="U114" s="296">
        <f t="shared" si="112"/>
        <v>1730937751.1800001</v>
      </c>
      <c r="V114" s="267"/>
      <c r="Y114" s="255"/>
      <c r="Z114" s="255"/>
      <c r="AA114" s="255"/>
    </row>
    <row r="115" spans="1:27" s="306" customFormat="1">
      <c r="B115" s="305"/>
      <c r="F115" s="298"/>
      <c r="G115" s="298"/>
      <c r="H115" s="298"/>
      <c r="I115" s="298"/>
      <c r="J115" s="298"/>
      <c r="K115" s="298"/>
      <c r="O115" s="298"/>
      <c r="P115" s="298"/>
      <c r="T115" s="298"/>
      <c r="U115" s="298"/>
      <c r="W115" s="227"/>
    </row>
    <row r="116" spans="1:27" s="298" customFormat="1">
      <c r="B116" s="299"/>
      <c r="C116" s="297"/>
      <c r="D116" s="297"/>
      <c r="E116" s="297">
        <f>C114+D114</f>
        <v>1887480661.3400002</v>
      </c>
      <c r="F116" s="297"/>
      <c r="G116" s="297">
        <f>E114+F114</f>
        <v>1936141975.4399998</v>
      </c>
      <c r="H116" s="297"/>
      <c r="I116" s="297">
        <f>G114+H114</f>
        <v>1970730325.8399999</v>
      </c>
      <c r="J116" s="297"/>
      <c r="K116" s="297">
        <f>I114+J114</f>
        <v>1994377337.76</v>
      </c>
      <c r="L116" s="297"/>
      <c r="M116" s="297"/>
      <c r="N116" s="297"/>
      <c r="O116" s="297"/>
      <c r="P116" s="297"/>
      <c r="Q116" s="297"/>
      <c r="R116" s="297"/>
      <c r="S116" s="297"/>
      <c r="T116" s="297"/>
      <c r="U116" s="297"/>
      <c r="V116" s="297"/>
      <c r="W116" s="300"/>
      <c r="Z116" s="297"/>
      <c r="AA116" s="297"/>
    </row>
    <row r="117" spans="1:27" s="298" customFormat="1">
      <c r="B117" s="299"/>
      <c r="N117" s="297">
        <f>L114+M114</f>
        <v>1730710900.98</v>
      </c>
      <c r="P117" s="297">
        <f>N114+O114</f>
        <v>1734532900.9799998</v>
      </c>
      <c r="S117" s="297">
        <f>Q114+R114</f>
        <v>1750597864.1399999</v>
      </c>
      <c r="U117" s="297">
        <f>S114+T114</f>
        <v>1730937751.1799998</v>
      </c>
      <c r="W117" s="300"/>
    </row>
    <row r="118" spans="1:27" s="298" customFormat="1">
      <c r="B118" s="299"/>
      <c r="W118" s="300"/>
    </row>
  </sheetData>
  <mergeCells count="15">
    <mergeCell ref="D1:S1"/>
    <mergeCell ref="C2:S2"/>
    <mergeCell ref="C15:K15"/>
    <mergeCell ref="D4:S4"/>
    <mergeCell ref="C5:S5"/>
    <mergeCell ref="C14:U14"/>
    <mergeCell ref="Q15:U15"/>
    <mergeCell ref="D7:S7"/>
    <mergeCell ref="C8:S8"/>
    <mergeCell ref="A12:S12"/>
    <mergeCell ref="A14:A15"/>
    <mergeCell ref="B14:B15"/>
    <mergeCell ref="D10:S10"/>
    <mergeCell ref="C11:S11"/>
    <mergeCell ref="L15:P15"/>
  </mergeCells>
  <pageMargins left="0.6692913385826772" right="0.27559055118110237" top="0.19685039370078741" bottom="0.27559055118110237" header="0.15748031496062992" footer="0.15748031496062992"/>
  <pageSetup paperSize="9" scale="78" firstPageNumber="44" orientation="portrait" r:id="rId1"/>
  <headerFooter scaleWithDoc="0" alignWithMargins="0">
    <oddFooter>&amp;C&amp;P</oddFooter>
  </headerFooter>
</worksheet>
</file>

<file path=xl/worksheets/sheet6.xml><?xml version="1.0" encoding="utf-8"?>
<worksheet xmlns="http://schemas.openxmlformats.org/spreadsheetml/2006/main" xmlns:r="http://schemas.openxmlformats.org/officeDocument/2006/relationships">
  <dimension ref="A1:K123"/>
  <sheetViews>
    <sheetView tabSelected="1" zoomScaleSheetLayoutView="100" workbookViewId="0">
      <pane xSplit="1" ySplit="23" topLeftCell="B116" activePane="bottomRight" state="frozen"/>
      <selection pane="topRight" activeCell="B1" sqref="B1"/>
      <selection pane="bottomLeft" activeCell="A14" sqref="A14"/>
      <selection pane="bottomRight" activeCell="C116" sqref="C116"/>
    </sheetView>
  </sheetViews>
  <sheetFormatPr defaultColWidth="9.109375" defaultRowHeight="13.2"/>
  <cols>
    <col min="1" max="1" width="56" style="183" customWidth="1"/>
    <col min="2" max="2" width="22.109375" style="184" customWidth="1"/>
    <col min="3" max="3" width="14.6640625" style="304" customWidth="1"/>
    <col min="4" max="4" width="14.5546875" style="304" customWidth="1"/>
    <col min="5" max="5" width="16.5546875" style="304" customWidth="1"/>
    <col min="6" max="6" width="14.88671875" style="183" customWidth="1"/>
    <col min="7" max="7" width="13.33203125" style="186" customWidth="1"/>
    <col min="8" max="8" width="14.5546875" style="183" customWidth="1"/>
    <col min="9" max="9" width="17.5546875" style="183" customWidth="1"/>
    <col min="10" max="10" width="16.33203125" style="183" customWidth="1"/>
    <col min="11" max="11" width="17.33203125" style="183" customWidth="1"/>
    <col min="12" max="16384" width="9.109375" style="183"/>
  </cols>
  <sheetData>
    <row r="1" spans="1:7" ht="15.6">
      <c r="C1" s="415" t="s">
        <v>477</v>
      </c>
      <c r="D1" s="415"/>
      <c r="E1" s="415"/>
    </row>
    <row r="2" spans="1:7">
      <c r="C2" s="409" t="s">
        <v>480</v>
      </c>
      <c r="D2" s="409"/>
      <c r="E2" s="409"/>
    </row>
    <row r="3" spans="1:7">
      <c r="C3" s="414" t="s">
        <v>500</v>
      </c>
      <c r="D3" s="414"/>
      <c r="E3" s="414"/>
    </row>
    <row r="4" spans="1:7">
      <c r="C4" s="362"/>
      <c r="D4" s="362"/>
      <c r="E4" s="362"/>
    </row>
    <row r="5" spans="1:7" ht="15.6">
      <c r="C5" s="415" t="s">
        <v>477</v>
      </c>
      <c r="D5" s="415"/>
      <c r="E5" s="415"/>
    </row>
    <row r="6" spans="1:7">
      <c r="C6" s="409" t="s">
        <v>480</v>
      </c>
      <c r="D6" s="409"/>
      <c r="E6" s="409"/>
    </row>
    <row r="7" spans="1:7">
      <c r="C7" s="414" t="s">
        <v>490</v>
      </c>
      <c r="D7" s="414"/>
      <c r="E7" s="414"/>
    </row>
    <row r="9" spans="1:7" ht="14.4" customHeight="1">
      <c r="C9" s="415" t="s">
        <v>477</v>
      </c>
      <c r="D9" s="415"/>
      <c r="E9" s="415"/>
      <c r="G9" s="183"/>
    </row>
    <row r="10" spans="1:7" ht="15" customHeight="1">
      <c r="C10" s="409" t="s">
        <v>480</v>
      </c>
      <c r="D10" s="409"/>
      <c r="E10" s="409"/>
      <c r="G10" s="183"/>
    </row>
    <row r="11" spans="1:7" s="226" customFormat="1" ht="15" customHeight="1">
      <c r="A11" s="233"/>
      <c r="B11" s="234"/>
      <c r="C11" s="414" t="s">
        <v>478</v>
      </c>
      <c r="D11" s="414"/>
      <c r="E11" s="414"/>
      <c r="F11" s="235"/>
      <c r="G11" s="227"/>
    </row>
    <row r="12" spans="1:7" ht="14.4" customHeight="1">
      <c r="C12" s="415"/>
      <c r="D12" s="415"/>
      <c r="E12" s="415"/>
      <c r="G12" s="183"/>
    </row>
    <row r="13" spans="1:7" ht="14.4" customHeight="1">
      <c r="C13" s="415" t="s">
        <v>477</v>
      </c>
      <c r="D13" s="415"/>
      <c r="E13" s="415"/>
      <c r="G13" s="183"/>
    </row>
    <row r="14" spans="1:7" ht="15" customHeight="1">
      <c r="C14" s="409" t="s">
        <v>480</v>
      </c>
      <c r="D14" s="409"/>
      <c r="E14" s="409"/>
      <c r="G14" s="183"/>
    </row>
    <row r="15" spans="1:7" s="226" customFormat="1" ht="15" customHeight="1">
      <c r="A15" s="233"/>
      <c r="B15" s="234"/>
      <c r="C15" s="414" t="s">
        <v>479</v>
      </c>
      <c r="D15" s="414"/>
      <c r="E15" s="414"/>
      <c r="F15" s="235"/>
      <c r="G15" s="227"/>
    </row>
    <row r="16" spans="1:7" ht="17.399999999999999" customHeight="1">
      <c r="C16" s="409"/>
      <c r="D16" s="409"/>
      <c r="E16" s="409"/>
      <c r="G16" s="183"/>
    </row>
    <row r="17" spans="1:11" s="226" customFormat="1" ht="16.95" customHeight="1">
      <c r="A17" s="406" t="s">
        <v>439</v>
      </c>
      <c r="B17" s="406"/>
      <c r="C17" s="410"/>
      <c r="D17" s="410"/>
      <c r="E17" s="411"/>
      <c r="F17" s="235"/>
      <c r="G17" s="227"/>
    </row>
    <row r="18" spans="1:11" s="226" customFormat="1" ht="17.399999999999999" customHeight="1">
      <c r="A18" s="233"/>
      <c r="B18" s="234"/>
      <c r="C18" s="324"/>
      <c r="D18" s="324"/>
      <c r="E18" s="324"/>
      <c r="F18" s="235"/>
      <c r="G18" s="227"/>
    </row>
    <row r="19" spans="1:11" ht="19.2" customHeight="1">
      <c r="A19" s="380" t="s">
        <v>50</v>
      </c>
      <c r="B19" s="380" t="s">
        <v>51</v>
      </c>
      <c r="C19" s="412" t="s">
        <v>343</v>
      </c>
      <c r="D19" s="412"/>
      <c r="E19" s="413"/>
      <c r="F19" s="259"/>
    </row>
    <row r="20" spans="1:11" ht="22.95" customHeight="1">
      <c r="A20" s="381"/>
      <c r="B20" s="381"/>
      <c r="C20" s="332" t="s">
        <v>341</v>
      </c>
      <c r="D20" s="333" t="s">
        <v>342</v>
      </c>
      <c r="E20" s="333" t="s">
        <v>360</v>
      </c>
      <c r="F20" s="259"/>
    </row>
    <row r="21" spans="1:11" ht="13.95" customHeight="1">
      <c r="A21" s="187">
        <v>1</v>
      </c>
      <c r="B21" s="188">
        <v>2</v>
      </c>
      <c r="C21" s="326">
        <v>3</v>
      </c>
      <c r="D21" s="334">
        <v>4</v>
      </c>
      <c r="E21" s="335">
        <v>5</v>
      </c>
      <c r="F21" s="260"/>
    </row>
    <row r="22" spans="1:11" s="186" customFormat="1" ht="15.6" customHeight="1">
      <c r="A22" s="228" t="s">
        <v>59</v>
      </c>
      <c r="B22" s="268" t="s">
        <v>22</v>
      </c>
      <c r="C22" s="270">
        <f t="shared" ref="C22:E22" si="0">C23+C25+C27+C31+C35+C39+C42+C43+C45+C48</f>
        <v>447196424</v>
      </c>
      <c r="D22" s="270">
        <f t="shared" si="0"/>
        <v>477966717</v>
      </c>
      <c r="E22" s="270">
        <f t="shared" si="0"/>
        <v>509799834</v>
      </c>
      <c r="F22" s="261"/>
    </row>
    <row r="23" spans="1:11" s="186" customFormat="1" ht="19.95" customHeight="1">
      <c r="A23" s="271" t="s">
        <v>18</v>
      </c>
      <c r="B23" s="272" t="s">
        <v>23</v>
      </c>
      <c r="C23" s="274">
        <f t="shared" ref="C23:E23" si="1">C24</f>
        <v>318134000</v>
      </c>
      <c r="D23" s="274">
        <f t="shared" si="1"/>
        <v>345270830</v>
      </c>
      <c r="E23" s="274">
        <f t="shared" si="1"/>
        <v>374722432</v>
      </c>
      <c r="F23" s="262"/>
    </row>
    <row r="24" spans="1:11" s="186" customFormat="1" ht="15.6" customHeight="1">
      <c r="A24" s="275" t="s">
        <v>1</v>
      </c>
      <c r="B24" s="272" t="s">
        <v>25</v>
      </c>
      <c r="C24" s="274">
        <v>318134000</v>
      </c>
      <c r="D24" s="274">
        <v>345270830</v>
      </c>
      <c r="E24" s="274">
        <v>374722432</v>
      </c>
      <c r="F24" s="262"/>
    </row>
    <row r="25" spans="1:11" s="186" customFormat="1" ht="30" customHeight="1">
      <c r="A25" s="276" t="s">
        <v>9</v>
      </c>
      <c r="B25" s="272" t="s">
        <v>26</v>
      </c>
      <c r="C25" s="274">
        <f t="shared" ref="C25:E25" si="2">C26</f>
        <v>34823020</v>
      </c>
      <c r="D25" s="274">
        <f t="shared" si="2"/>
        <v>37455011</v>
      </c>
      <c r="E25" s="274">
        <f t="shared" si="2"/>
        <v>39247926</v>
      </c>
      <c r="F25" s="262"/>
    </row>
    <row r="26" spans="1:11" s="186" customFormat="1" ht="25.2" customHeight="1">
      <c r="A26" s="275" t="s">
        <v>10</v>
      </c>
      <c r="B26" s="272" t="s">
        <v>27</v>
      </c>
      <c r="C26" s="274">
        <v>34823020</v>
      </c>
      <c r="D26" s="274">
        <v>37455011</v>
      </c>
      <c r="E26" s="274">
        <v>39247926</v>
      </c>
      <c r="F26" s="262"/>
    </row>
    <row r="27" spans="1:11" s="186" customFormat="1" ht="15.6" customHeight="1">
      <c r="A27" s="276" t="s">
        <v>2</v>
      </c>
      <c r="B27" s="272" t="s">
        <v>28</v>
      </c>
      <c r="C27" s="274">
        <f t="shared" ref="C27:E27" si="3">SUM(C28:C30)</f>
        <v>21263000</v>
      </c>
      <c r="D27" s="274">
        <f t="shared" si="3"/>
        <v>22307014</v>
      </c>
      <c r="E27" s="274">
        <f t="shared" si="3"/>
        <v>23226062</v>
      </c>
      <c r="F27" s="258"/>
      <c r="H27" s="183"/>
      <c r="I27" s="183"/>
      <c r="J27" s="183"/>
      <c r="K27" s="183"/>
    </row>
    <row r="28" spans="1:11" s="186" customFormat="1" ht="18" customHeight="1">
      <c r="A28" s="275" t="s">
        <v>58</v>
      </c>
      <c r="B28" s="272" t="s">
        <v>29</v>
      </c>
      <c r="C28" s="274">
        <v>16657000</v>
      </c>
      <c r="D28" s="274">
        <v>17474859</v>
      </c>
      <c r="E28" s="274">
        <v>18194823</v>
      </c>
      <c r="F28" s="258"/>
      <c r="H28" s="183"/>
      <c r="I28" s="183"/>
      <c r="J28" s="183"/>
      <c r="K28" s="183"/>
    </row>
    <row r="29" spans="1:11" s="186" customFormat="1" ht="13.2" customHeight="1">
      <c r="A29" s="275" t="s">
        <v>344</v>
      </c>
      <c r="B29" s="272" t="s">
        <v>345</v>
      </c>
      <c r="C29" s="274">
        <v>6000</v>
      </c>
      <c r="D29" s="274">
        <v>6295</v>
      </c>
      <c r="E29" s="274">
        <v>6554</v>
      </c>
      <c r="F29" s="258"/>
      <c r="H29" s="183"/>
      <c r="I29" s="183"/>
      <c r="J29" s="183"/>
      <c r="K29" s="183"/>
    </row>
    <row r="30" spans="1:11" s="186" customFormat="1" ht="14.4" customHeight="1">
      <c r="A30" s="275" t="s">
        <v>346</v>
      </c>
      <c r="B30" s="272" t="s">
        <v>347</v>
      </c>
      <c r="C30" s="274">
        <v>4600000</v>
      </c>
      <c r="D30" s="274">
        <v>4825860</v>
      </c>
      <c r="E30" s="274">
        <v>5024685</v>
      </c>
      <c r="F30" s="258"/>
      <c r="H30" s="183"/>
      <c r="I30" s="183"/>
      <c r="J30" s="183"/>
      <c r="K30" s="183"/>
    </row>
    <row r="31" spans="1:11" s="186" customFormat="1" ht="15.6" customHeight="1">
      <c r="A31" s="276" t="s">
        <v>3</v>
      </c>
      <c r="B31" s="272" t="s">
        <v>30</v>
      </c>
      <c r="C31" s="274">
        <f t="shared" ref="C31:E31" si="4">SUM(C32:C34)</f>
        <v>40255798</v>
      </c>
      <c r="D31" s="274">
        <f t="shared" si="4"/>
        <v>40317162</v>
      </c>
      <c r="E31" s="274">
        <f t="shared" si="4"/>
        <v>40378714</v>
      </c>
      <c r="F31" s="263"/>
      <c r="H31" s="183"/>
      <c r="I31" s="183"/>
      <c r="J31" s="183"/>
      <c r="K31" s="183"/>
    </row>
    <row r="32" spans="1:11" s="186" customFormat="1" ht="13.95" customHeight="1">
      <c r="A32" s="275" t="s">
        <v>355</v>
      </c>
      <c r="B32" s="272" t="s">
        <v>357</v>
      </c>
      <c r="C32" s="274">
        <v>7310000</v>
      </c>
      <c r="D32" s="277">
        <v>7310000</v>
      </c>
      <c r="E32" s="277">
        <v>7310000</v>
      </c>
      <c r="F32" s="263"/>
      <c r="H32" s="183"/>
      <c r="I32" s="183"/>
      <c r="J32" s="183"/>
      <c r="K32" s="183"/>
    </row>
    <row r="33" spans="1:11" s="186" customFormat="1" ht="14.4" customHeight="1">
      <c r="A33" s="275" t="s">
        <v>6</v>
      </c>
      <c r="B33" s="278" t="s">
        <v>32</v>
      </c>
      <c r="C33" s="274">
        <v>19794498</v>
      </c>
      <c r="D33" s="277">
        <v>19855862</v>
      </c>
      <c r="E33" s="277">
        <v>19917414</v>
      </c>
      <c r="F33" s="263"/>
      <c r="H33" s="183"/>
      <c r="I33" s="183"/>
      <c r="J33" s="183"/>
      <c r="K33" s="183"/>
    </row>
    <row r="34" spans="1:11" s="186" customFormat="1" ht="13.95" customHeight="1">
      <c r="A34" s="275" t="s">
        <v>359</v>
      </c>
      <c r="B34" s="272" t="s">
        <v>358</v>
      </c>
      <c r="C34" s="274">
        <v>13151300</v>
      </c>
      <c r="D34" s="277">
        <v>13151300</v>
      </c>
      <c r="E34" s="277">
        <v>13151300</v>
      </c>
      <c r="F34" s="263"/>
      <c r="H34" s="183"/>
      <c r="I34" s="183"/>
      <c r="J34" s="183"/>
      <c r="K34" s="183"/>
    </row>
    <row r="35" spans="1:11" s="186" customFormat="1" ht="15.6" customHeight="1">
      <c r="A35" s="276" t="s">
        <v>56</v>
      </c>
      <c r="B35" s="272" t="s">
        <v>37</v>
      </c>
      <c r="C35" s="274">
        <f t="shared" ref="C35:E35" si="5">SUM(C36:C38)</f>
        <v>5067000</v>
      </c>
      <c r="D35" s="274">
        <f t="shared" si="5"/>
        <v>5289000</v>
      </c>
      <c r="E35" s="274">
        <f t="shared" si="5"/>
        <v>5484000</v>
      </c>
      <c r="F35" s="258"/>
      <c r="H35" s="183"/>
      <c r="I35" s="183"/>
      <c r="J35" s="183"/>
      <c r="K35" s="183"/>
    </row>
    <row r="36" spans="1:11" s="186" customFormat="1" ht="30" customHeight="1">
      <c r="A36" s="275" t="s">
        <v>348</v>
      </c>
      <c r="B36" s="272" t="s">
        <v>349</v>
      </c>
      <c r="C36" s="274">
        <v>3800000</v>
      </c>
      <c r="D36" s="274">
        <v>3966000</v>
      </c>
      <c r="E36" s="274">
        <v>4112000</v>
      </c>
      <c r="F36" s="258"/>
      <c r="H36" s="183"/>
      <c r="I36" s="183"/>
      <c r="J36" s="183"/>
      <c r="K36" s="183"/>
    </row>
    <row r="37" spans="1:11" s="186" customFormat="1" ht="30" customHeight="1">
      <c r="A37" s="275" t="s">
        <v>361</v>
      </c>
      <c r="B37" s="272" t="s">
        <v>362</v>
      </c>
      <c r="C37" s="274">
        <v>130000</v>
      </c>
      <c r="D37" s="274">
        <v>136000</v>
      </c>
      <c r="E37" s="274">
        <v>141000</v>
      </c>
      <c r="F37" s="258"/>
      <c r="H37" s="183"/>
      <c r="I37" s="183"/>
      <c r="J37" s="183"/>
      <c r="K37" s="183"/>
    </row>
    <row r="38" spans="1:11" s="186" customFormat="1" ht="27" customHeight="1">
      <c r="A38" s="275" t="s">
        <v>17</v>
      </c>
      <c r="B38" s="272" t="s">
        <v>38</v>
      </c>
      <c r="C38" s="274">
        <v>1137000</v>
      </c>
      <c r="D38" s="274">
        <v>1187000</v>
      </c>
      <c r="E38" s="274">
        <v>1231000</v>
      </c>
      <c r="F38" s="258"/>
      <c r="H38" s="183"/>
      <c r="I38" s="183"/>
      <c r="J38" s="183"/>
      <c r="K38" s="183"/>
    </row>
    <row r="39" spans="1:11" s="186" customFormat="1" ht="28.2" customHeight="1">
      <c r="A39" s="271" t="s">
        <v>13</v>
      </c>
      <c r="B39" s="272" t="s">
        <v>39</v>
      </c>
      <c r="C39" s="274">
        <f t="shared" ref="C39:E39" si="6">SUM(C40:C41)</f>
        <v>22617906</v>
      </c>
      <c r="D39" s="274">
        <f t="shared" si="6"/>
        <v>22424900</v>
      </c>
      <c r="E39" s="274">
        <f t="shared" si="6"/>
        <v>22424900</v>
      </c>
      <c r="F39" s="258"/>
      <c r="H39" s="183"/>
      <c r="I39" s="183"/>
      <c r="J39" s="183"/>
      <c r="K39" s="183"/>
    </row>
    <row r="40" spans="1:11" ht="69" customHeight="1">
      <c r="A40" s="275" t="s">
        <v>60</v>
      </c>
      <c r="B40" s="272" t="s">
        <v>41</v>
      </c>
      <c r="C40" s="274">
        <v>12740606</v>
      </c>
      <c r="D40" s="274">
        <v>12547600</v>
      </c>
      <c r="E40" s="274">
        <v>12547600</v>
      </c>
      <c r="F40" s="258"/>
    </row>
    <row r="41" spans="1:11" ht="65.400000000000006" customHeight="1">
      <c r="A41" s="279" t="s">
        <v>80</v>
      </c>
      <c r="B41" s="272" t="s">
        <v>77</v>
      </c>
      <c r="C41" s="274">
        <v>9877300</v>
      </c>
      <c r="D41" s="274">
        <v>9877300</v>
      </c>
      <c r="E41" s="274">
        <v>9877300</v>
      </c>
      <c r="F41" s="258"/>
    </row>
    <row r="42" spans="1:11" ht="19.95" customHeight="1">
      <c r="A42" s="276" t="s">
        <v>19</v>
      </c>
      <c r="B42" s="272" t="s">
        <v>43</v>
      </c>
      <c r="C42" s="274">
        <v>388800</v>
      </c>
      <c r="D42" s="274">
        <v>388800</v>
      </c>
      <c r="E42" s="274">
        <v>388800</v>
      </c>
      <c r="F42" s="258"/>
      <c r="G42" s="197"/>
    </row>
    <row r="43" spans="1:11" s="185" customFormat="1" ht="27.6" customHeight="1">
      <c r="A43" s="276" t="s">
        <v>141</v>
      </c>
      <c r="B43" s="272" t="s">
        <v>46</v>
      </c>
      <c r="C43" s="274">
        <f t="shared" ref="C43:E43" si="7">C44</f>
        <v>350000</v>
      </c>
      <c r="D43" s="274">
        <f t="shared" si="7"/>
        <v>350000</v>
      </c>
      <c r="E43" s="274">
        <f t="shared" si="7"/>
        <v>350000</v>
      </c>
      <c r="F43" s="258"/>
      <c r="G43" s="186"/>
    </row>
    <row r="44" spans="1:11" s="185" customFormat="1" ht="15.6" customHeight="1">
      <c r="A44" s="275" t="s">
        <v>67</v>
      </c>
      <c r="B44" s="272" t="s">
        <v>70</v>
      </c>
      <c r="C44" s="274">
        <v>350000</v>
      </c>
      <c r="D44" s="274">
        <v>350000</v>
      </c>
      <c r="E44" s="274">
        <v>350000</v>
      </c>
      <c r="F44" s="258"/>
      <c r="G44" s="186"/>
    </row>
    <row r="45" spans="1:11" s="185" customFormat="1" ht="22.2" customHeight="1">
      <c r="A45" s="276" t="s">
        <v>20</v>
      </c>
      <c r="B45" s="272" t="s">
        <v>47</v>
      </c>
      <c r="C45" s="274">
        <f t="shared" ref="C45:E45" si="8">SUM(C46:C47)</f>
        <v>2296900</v>
      </c>
      <c r="D45" s="274">
        <f t="shared" si="8"/>
        <v>2164000</v>
      </c>
      <c r="E45" s="274">
        <f t="shared" si="8"/>
        <v>1577000</v>
      </c>
      <c r="F45" s="258"/>
      <c r="G45" s="186"/>
    </row>
    <row r="46" spans="1:11" s="185" customFormat="1" ht="67.2" customHeight="1">
      <c r="A46" s="275" t="s">
        <v>339</v>
      </c>
      <c r="B46" s="272" t="s">
        <v>340</v>
      </c>
      <c r="C46" s="274">
        <v>996900</v>
      </c>
      <c r="D46" s="274">
        <v>864000</v>
      </c>
      <c r="E46" s="274">
        <v>277000</v>
      </c>
      <c r="F46" s="258"/>
      <c r="G46" s="196"/>
    </row>
    <row r="47" spans="1:11" s="185" customFormat="1" ht="24.6" customHeight="1">
      <c r="A47" s="275" t="s">
        <v>79</v>
      </c>
      <c r="B47" s="272" t="s">
        <v>55</v>
      </c>
      <c r="C47" s="274">
        <v>1300000</v>
      </c>
      <c r="D47" s="274">
        <v>1300000</v>
      </c>
      <c r="E47" s="274">
        <v>1300000</v>
      </c>
      <c r="F47" s="258"/>
      <c r="G47" s="196"/>
    </row>
    <row r="48" spans="1:11" s="185" customFormat="1" ht="19.95" customHeight="1">
      <c r="A48" s="276" t="s">
        <v>15</v>
      </c>
      <c r="B48" s="272" t="s">
        <v>350</v>
      </c>
      <c r="C48" s="274">
        <v>2000000</v>
      </c>
      <c r="D48" s="274">
        <v>2000000</v>
      </c>
      <c r="E48" s="274">
        <v>2000000</v>
      </c>
      <c r="F48" s="258"/>
      <c r="G48" s="186"/>
    </row>
    <row r="49" spans="1:11" s="185" customFormat="1" ht="21" customHeight="1">
      <c r="A49" s="276" t="s">
        <v>351</v>
      </c>
      <c r="B49" s="272" t="s">
        <v>352</v>
      </c>
      <c r="C49" s="274">
        <v>0</v>
      </c>
      <c r="D49" s="274">
        <v>0</v>
      </c>
      <c r="E49" s="274">
        <v>0</v>
      </c>
      <c r="F49" s="258"/>
      <c r="G49" s="186"/>
    </row>
    <row r="50" spans="1:11" s="185" customFormat="1" ht="18.600000000000001" customHeight="1">
      <c r="A50" s="228" t="s">
        <v>270</v>
      </c>
      <c r="B50" s="281" t="s">
        <v>271</v>
      </c>
      <c r="C50" s="296">
        <f t="shared" ref="C50:E50" si="9">C51+C116</f>
        <v>1547180913.76</v>
      </c>
      <c r="D50" s="296">
        <f>D51</f>
        <v>1256566183.9799998</v>
      </c>
      <c r="E50" s="296">
        <f t="shared" si="9"/>
        <v>1221137917.1800001</v>
      </c>
      <c r="F50" s="264"/>
      <c r="G50" s="186"/>
      <c r="I50" s="256"/>
    </row>
    <row r="51" spans="1:11" s="185" customFormat="1" ht="36.6" customHeight="1">
      <c r="A51" s="271" t="s">
        <v>65</v>
      </c>
      <c r="B51" s="283" t="s">
        <v>57</v>
      </c>
      <c r="C51" s="288">
        <f t="shared" ref="C51:E51" si="10">C52+C54+C84+C102</f>
        <v>1538347814.45</v>
      </c>
      <c r="D51" s="288">
        <f t="shared" si="10"/>
        <v>1256566183.9799998</v>
      </c>
      <c r="E51" s="288">
        <f t="shared" si="10"/>
        <v>1221137917.1800001</v>
      </c>
      <c r="F51" s="265"/>
      <c r="G51" s="186"/>
      <c r="I51" s="256"/>
      <c r="J51" s="256"/>
      <c r="K51" s="256"/>
    </row>
    <row r="52" spans="1:11" s="291" customFormat="1" ht="23.4" customHeight="1">
      <c r="A52" s="290" t="s">
        <v>75</v>
      </c>
      <c r="B52" s="229" t="s">
        <v>134</v>
      </c>
      <c r="C52" s="270">
        <f t="shared" ref="C52:E52" si="11">SUM(C53)</f>
        <v>41122395.399999999</v>
      </c>
      <c r="D52" s="270">
        <f t="shared" si="11"/>
        <v>18316568</v>
      </c>
      <c r="E52" s="270">
        <f t="shared" si="11"/>
        <v>0</v>
      </c>
      <c r="F52" s="261"/>
    </row>
    <row r="53" spans="1:11" s="186" customFormat="1" ht="46.2" customHeight="1">
      <c r="A53" s="276" t="s">
        <v>448</v>
      </c>
      <c r="B53" s="283" t="s">
        <v>366</v>
      </c>
      <c r="C53" s="274">
        <v>41122395.399999999</v>
      </c>
      <c r="D53" s="274">
        <v>18316568</v>
      </c>
      <c r="E53" s="274">
        <v>0</v>
      </c>
      <c r="F53" s="262"/>
    </row>
    <row r="54" spans="1:11" s="291" customFormat="1" ht="37.799999999999997" customHeight="1">
      <c r="A54" s="290" t="s">
        <v>71</v>
      </c>
      <c r="B54" s="229" t="s">
        <v>135</v>
      </c>
      <c r="C54" s="270">
        <f>SUM(C55:C83)</f>
        <v>450217188.73000002</v>
      </c>
      <c r="D54" s="270">
        <f t="shared" ref="D54:E54" si="12">SUM(D55:D83)</f>
        <v>381867854.93000001</v>
      </c>
      <c r="E54" s="270">
        <f t="shared" si="12"/>
        <v>358749900.68000001</v>
      </c>
      <c r="F54" s="261"/>
    </row>
    <row r="55" spans="1:11" s="186" customFormat="1" ht="82.2" customHeight="1">
      <c r="A55" s="363" t="s">
        <v>444</v>
      </c>
      <c r="B55" s="283" t="s">
        <v>367</v>
      </c>
      <c r="C55" s="274">
        <v>53298730.799999997</v>
      </c>
      <c r="D55" s="274">
        <v>15674316</v>
      </c>
      <c r="E55" s="274">
        <v>0</v>
      </c>
      <c r="F55" s="262"/>
    </row>
    <row r="56" spans="1:11" s="186" customFormat="1" ht="66.599999999999994" customHeight="1">
      <c r="A56" s="363" t="s">
        <v>445</v>
      </c>
      <c r="B56" s="283" t="s">
        <v>368</v>
      </c>
      <c r="C56" s="274">
        <v>1033342.74</v>
      </c>
      <c r="D56" s="274">
        <v>303889.8</v>
      </c>
      <c r="E56" s="274">
        <v>0</v>
      </c>
      <c r="F56" s="262"/>
    </row>
    <row r="57" spans="1:11" s="186" customFormat="1" ht="51" customHeight="1">
      <c r="A57" s="363" t="s">
        <v>491</v>
      </c>
      <c r="B57" s="283" t="s">
        <v>482</v>
      </c>
      <c r="C57" s="274">
        <v>13298.4</v>
      </c>
      <c r="D57" s="274"/>
      <c r="E57" s="274"/>
      <c r="F57" s="262"/>
    </row>
    <row r="58" spans="1:11" s="186" customFormat="1" ht="70.2" customHeight="1">
      <c r="A58" s="363" t="s">
        <v>447</v>
      </c>
      <c r="B58" s="331" t="s">
        <v>370</v>
      </c>
      <c r="C58" s="274">
        <v>19099350.579999998</v>
      </c>
      <c r="D58" s="274">
        <v>18493404.510000002</v>
      </c>
      <c r="E58" s="274">
        <v>17830437.879999999</v>
      </c>
      <c r="F58" s="262"/>
    </row>
    <row r="59" spans="1:11" s="186" customFormat="1" ht="39.6" customHeight="1">
      <c r="A59" s="354" t="s">
        <v>457</v>
      </c>
      <c r="B59" s="331" t="s">
        <v>465</v>
      </c>
      <c r="C59" s="274">
        <v>1250000</v>
      </c>
      <c r="D59" s="274"/>
      <c r="E59" s="274"/>
      <c r="F59" s="262"/>
    </row>
    <row r="60" spans="1:11" s="186" customFormat="1" ht="27" customHeight="1">
      <c r="A60" s="354" t="s">
        <v>456</v>
      </c>
      <c r="B60" s="331" t="s">
        <v>466</v>
      </c>
      <c r="C60" s="274">
        <v>14216036.24</v>
      </c>
      <c r="D60" s="274"/>
      <c r="E60" s="274"/>
      <c r="F60" s="262"/>
    </row>
    <row r="61" spans="1:11" s="186" customFormat="1" ht="75.599999999999994" customHeight="1">
      <c r="A61" s="364" t="s">
        <v>454</v>
      </c>
      <c r="B61" s="331" t="s">
        <v>453</v>
      </c>
      <c r="C61" s="274">
        <v>16497532.48</v>
      </c>
      <c r="D61" s="274">
        <v>18049880.109999999</v>
      </c>
      <c r="E61" s="274"/>
      <c r="F61" s="262"/>
    </row>
    <row r="62" spans="1:11" s="186" customFormat="1" ht="53.4" customHeight="1">
      <c r="A62" s="353" t="s">
        <v>458</v>
      </c>
      <c r="B62" s="331" t="s">
        <v>467</v>
      </c>
      <c r="C62" s="274">
        <v>2950809.67</v>
      </c>
      <c r="D62" s="274"/>
      <c r="E62" s="274"/>
      <c r="F62" s="262"/>
    </row>
    <row r="63" spans="1:11" s="186" customFormat="1" ht="28.8" customHeight="1">
      <c r="A63" s="353" t="s">
        <v>459</v>
      </c>
      <c r="B63" s="331" t="s">
        <v>468</v>
      </c>
      <c r="C63" s="274">
        <v>2018422.76</v>
      </c>
      <c r="D63" s="274"/>
      <c r="E63" s="274"/>
      <c r="F63" s="262"/>
    </row>
    <row r="64" spans="1:11" s="186" customFormat="1" ht="30.6" customHeight="1">
      <c r="A64" s="363" t="s">
        <v>416</v>
      </c>
      <c r="B64" s="331" t="s">
        <v>415</v>
      </c>
      <c r="C64" s="274">
        <v>7050000</v>
      </c>
      <c r="D64" s="274"/>
      <c r="E64" s="274"/>
      <c r="F64" s="262"/>
    </row>
    <row r="65" spans="1:6" s="186" customFormat="1" ht="85.2" customHeight="1">
      <c r="A65" s="363" t="s">
        <v>446</v>
      </c>
      <c r="B65" s="331" t="s">
        <v>379</v>
      </c>
      <c r="C65" s="274">
        <v>399602.12</v>
      </c>
      <c r="D65" s="274">
        <v>399602.12</v>
      </c>
      <c r="E65" s="274">
        <v>400068.48</v>
      </c>
      <c r="F65" s="262"/>
    </row>
    <row r="66" spans="1:6" s="186" customFormat="1" ht="60" customHeight="1">
      <c r="A66" s="363" t="s">
        <v>417</v>
      </c>
      <c r="B66" s="283" t="s">
        <v>372</v>
      </c>
      <c r="C66" s="274">
        <v>253968.32</v>
      </c>
      <c r="D66" s="274">
        <v>108843.52</v>
      </c>
      <c r="E66" s="274">
        <v>108843.52</v>
      </c>
      <c r="F66" s="262"/>
    </row>
    <row r="67" spans="1:6" s="186" customFormat="1" ht="42" customHeight="1">
      <c r="A67" s="363" t="s">
        <v>419</v>
      </c>
      <c r="B67" s="331" t="s">
        <v>372</v>
      </c>
      <c r="C67" s="274">
        <v>1050000</v>
      </c>
      <c r="D67" s="274">
        <v>414715</v>
      </c>
      <c r="E67" s="274">
        <v>414715</v>
      </c>
      <c r="F67" s="262"/>
    </row>
    <row r="68" spans="1:6" s="186" customFormat="1" ht="55.95" customHeight="1">
      <c r="A68" s="363" t="s">
        <v>425</v>
      </c>
      <c r="B68" s="331" t="s">
        <v>372</v>
      </c>
      <c r="C68" s="274">
        <v>278700</v>
      </c>
      <c r="D68" s="274">
        <v>277290</v>
      </c>
      <c r="E68" s="274">
        <v>262170</v>
      </c>
      <c r="F68" s="262"/>
    </row>
    <row r="69" spans="1:6" s="186" customFormat="1" ht="33.6" customHeight="1">
      <c r="A69" s="363" t="s">
        <v>426</v>
      </c>
      <c r="B69" s="283" t="s">
        <v>372</v>
      </c>
      <c r="C69" s="274">
        <v>0</v>
      </c>
      <c r="D69" s="274">
        <v>0</v>
      </c>
      <c r="E69" s="274">
        <v>0</v>
      </c>
      <c r="F69" s="262"/>
    </row>
    <row r="70" spans="1:6" s="186" customFormat="1" ht="66" customHeight="1">
      <c r="A70" s="363" t="s">
        <v>427</v>
      </c>
      <c r="B70" s="283" t="s">
        <v>372</v>
      </c>
      <c r="C70" s="274">
        <v>5502100</v>
      </c>
      <c r="D70" s="274">
        <v>0</v>
      </c>
      <c r="E70" s="274">
        <v>0</v>
      </c>
      <c r="F70" s="262"/>
    </row>
    <row r="71" spans="1:6" s="186" customFormat="1" ht="83.4" customHeight="1">
      <c r="A71" s="363" t="s">
        <v>428</v>
      </c>
      <c r="B71" s="283" t="s">
        <v>372</v>
      </c>
      <c r="C71" s="274">
        <v>893788</v>
      </c>
      <c r="D71" s="274">
        <v>893788</v>
      </c>
      <c r="E71" s="274">
        <v>893788</v>
      </c>
      <c r="F71" s="262"/>
    </row>
    <row r="72" spans="1:6" s="186" customFormat="1" ht="16.2" customHeight="1">
      <c r="A72" s="363" t="s">
        <v>449</v>
      </c>
      <c r="B72" s="283" t="s">
        <v>372</v>
      </c>
      <c r="C72" s="274">
        <v>545090</v>
      </c>
      <c r="D72" s="274"/>
      <c r="E72" s="274"/>
      <c r="F72" s="262"/>
    </row>
    <row r="73" spans="1:6" s="186" customFormat="1" ht="28.95" customHeight="1">
      <c r="A73" s="363" t="s">
        <v>421</v>
      </c>
      <c r="B73" s="331" t="s">
        <v>372</v>
      </c>
      <c r="C73" s="274">
        <v>301839877.80000001</v>
      </c>
      <c r="D73" s="274">
        <v>323430125.87</v>
      </c>
      <c r="E73" s="274">
        <v>338839877.80000001</v>
      </c>
      <c r="F73" s="258"/>
    </row>
    <row r="74" spans="1:6" s="186" customFormat="1" ht="39.6" customHeight="1">
      <c r="A74" s="353" t="s">
        <v>460</v>
      </c>
      <c r="B74" s="331" t="s">
        <v>372</v>
      </c>
      <c r="C74" s="274">
        <v>546090</v>
      </c>
      <c r="D74" s="274"/>
      <c r="E74" s="274"/>
      <c r="F74" s="258"/>
    </row>
    <row r="75" spans="1:6" s="186" customFormat="1" ht="53.4" customHeight="1">
      <c r="A75" s="353" t="s">
        <v>474</v>
      </c>
      <c r="B75" s="331" t="s">
        <v>372</v>
      </c>
      <c r="C75" s="274">
        <v>1350882.32</v>
      </c>
      <c r="D75" s="274"/>
      <c r="E75" s="274"/>
      <c r="F75" s="258"/>
    </row>
    <row r="76" spans="1:6" s="186" customFormat="1" ht="38.4" customHeight="1">
      <c r="A76" s="353" t="s">
        <v>484</v>
      </c>
      <c r="B76" s="340" t="s">
        <v>372</v>
      </c>
      <c r="C76" s="274">
        <v>2426561.0499999998</v>
      </c>
      <c r="D76" s="274">
        <v>3822000</v>
      </c>
      <c r="E76" s="274"/>
      <c r="F76" s="258"/>
    </row>
    <row r="77" spans="1:6" s="186" customFormat="1" ht="35.4" customHeight="1">
      <c r="A77" s="353" t="s">
        <v>485</v>
      </c>
      <c r="B77" s="340" t="s">
        <v>372</v>
      </c>
      <c r="C77" s="274">
        <v>7604662.6699999999</v>
      </c>
      <c r="D77" s="274"/>
      <c r="E77" s="274"/>
      <c r="F77" s="258"/>
    </row>
    <row r="78" spans="1:6" s="186" customFormat="1" ht="53.4" customHeight="1">
      <c r="A78" s="353" t="s">
        <v>486</v>
      </c>
      <c r="B78" s="340" t="s">
        <v>372</v>
      </c>
      <c r="C78" s="274">
        <v>1542661</v>
      </c>
      <c r="D78" s="274"/>
      <c r="E78" s="274"/>
      <c r="F78" s="258"/>
    </row>
    <row r="79" spans="1:6" s="186" customFormat="1" ht="37.200000000000003" customHeight="1">
      <c r="A79" s="353" t="s">
        <v>489</v>
      </c>
      <c r="B79" s="340" t="s">
        <v>372</v>
      </c>
      <c r="C79" s="274">
        <v>605297</v>
      </c>
      <c r="D79" s="274"/>
      <c r="E79" s="274"/>
      <c r="F79" s="258"/>
    </row>
    <row r="80" spans="1:6" s="186" customFormat="1" ht="17.399999999999999" customHeight="1">
      <c r="A80" s="353" t="s">
        <v>492</v>
      </c>
      <c r="B80" s="342" t="s">
        <v>372</v>
      </c>
      <c r="C80" s="274">
        <v>2500000</v>
      </c>
      <c r="D80" s="274"/>
      <c r="E80" s="274"/>
      <c r="F80" s="258"/>
    </row>
    <row r="81" spans="1:11" s="186" customFormat="1" ht="43.2" customHeight="1">
      <c r="A81" s="353" t="s">
        <v>494</v>
      </c>
      <c r="B81" s="358" t="s">
        <v>372</v>
      </c>
      <c r="C81" s="274">
        <v>96551.78</v>
      </c>
      <c r="D81" s="274"/>
      <c r="E81" s="274"/>
      <c r="F81" s="258"/>
    </row>
    <row r="82" spans="1:11" s="186" customFormat="1" ht="27.6" customHeight="1">
      <c r="A82" s="353" t="s">
        <v>496</v>
      </c>
      <c r="B82" s="359" t="s">
        <v>372</v>
      </c>
      <c r="C82" s="274">
        <v>500500</v>
      </c>
      <c r="D82" s="274"/>
      <c r="E82" s="274"/>
      <c r="F82" s="258"/>
    </row>
    <row r="83" spans="1:11" s="186" customFormat="1" ht="30" customHeight="1">
      <c r="A83" s="353" t="s">
        <v>497</v>
      </c>
      <c r="B83" s="359" t="s">
        <v>372</v>
      </c>
      <c r="C83" s="274">
        <v>4853333</v>
      </c>
      <c r="D83" s="274"/>
      <c r="E83" s="274"/>
      <c r="F83" s="258"/>
    </row>
    <row r="84" spans="1:11" s="292" customFormat="1" ht="28.95" customHeight="1">
      <c r="A84" s="290" t="s">
        <v>76</v>
      </c>
      <c r="B84" s="229" t="s">
        <v>112</v>
      </c>
      <c r="C84" s="270">
        <f t="shared" ref="C84:E84" si="13">SUM(C85:C101)</f>
        <v>883532842.07000005</v>
      </c>
      <c r="D84" s="270">
        <f t="shared" si="13"/>
        <v>854826520.43999994</v>
      </c>
      <c r="E84" s="270">
        <f t="shared" si="13"/>
        <v>861673446.49000001</v>
      </c>
      <c r="F84" s="261"/>
      <c r="G84" s="291"/>
      <c r="I84" s="293"/>
      <c r="J84" s="293"/>
      <c r="K84" s="293"/>
    </row>
    <row r="85" spans="1:11" ht="81.599999999999994" customHeight="1">
      <c r="A85" s="363" t="s">
        <v>440</v>
      </c>
      <c r="B85" s="331" t="s">
        <v>382</v>
      </c>
      <c r="C85" s="274">
        <v>65219627.200000003</v>
      </c>
      <c r="D85" s="274">
        <v>0</v>
      </c>
      <c r="E85" s="274">
        <v>0</v>
      </c>
      <c r="F85" s="262"/>
    </row>
    <row r="86" spans="1:11" ht="69" customHeight="1">
      <c r="A86" s="353" t="s">
        <v>441</v>
      </c>
      <c r="B86" s="283" t="s">
        <v>382</v>
      </c>
      <c r="C86" s="274">
        <v>1331012.8</v>
      </c>
      <c r="D86" s="274">
        <v>0</v>
      </c>
      <c r="E86" s="274">
        <v>0</v>
      </c>
      <c r="F86" s="262"/>
    </row>
    <row r="87" spans="1:11" ht="33.6" customHeight="1">
      <c r="A87" s="363" t="s">
        <v>429</v>
      </c>
      <c r="B87" s="283" t="s">
        <v>382</v>
      </c>
      <c r="C87" s="274">
        <v>435301.86</v>
      </c>
      <c r="D87" s="274">
        <v>455226.77</v>
      </c>
      <c r="E87" s="274">
        <v>471578.41</v>
      </c>
      <c r="F87" s="262"/>
    </row>
    <row r="88" spans="1:11" ht="64.8" customHeight="1">
      <c r="A88" s="353" t="s">
        <v>413</v>
      </c>
      <c r="B88" s="283" t="s">
        <v>382</v>
      </c>
      <c r="C88" s="274">
        <v>14000</v>
      </c>
      <c r="D88" s="274">
        <v>14000</v>
      </c>
      <c r="E88" s="274">
        <v>14000</v>
      </c>
      <c r="F88" s="262"/>
    </row>
    <row r="89" spans="1:11" ht="48.6" customHeight="1">
      <c r="A89" s="363" t="s">
        <v>420</v>
      </c>
      <c r="B89" s="283" t="s">
        <v>382</v>
      </c>
      <c r="C89" s="274">
        <v>35000</v>
      </c>
      <c r="D89" s="274">
        <v>35000</v>
      </c>
      <c r="E89" s="274">
        <v>35000</v>
      </c>
      <c r="F89" s="262"/>
    </row>
    <row r="90" spans="1:11" ht="84" customHeight="1">
      <c r="A90" s="363" t="s">
        <v>430</v>
      </c>
      <c r="B90" s="283" t="s">
        <v>382</v>
      </c>
      <c r="C90" s="274">
        <v>53141117.159999996</v>
      </c>
      <c r="D90" s="274">
        <v>56830782.090000004</v>
      </c>
      <c r="E90" s="274">
        <v>46395292.390000001</v>
      </c>
      <c r="F90" s="262"/>
    </row>
    <row r="91" spans="1:11" ht="67.2" customHeight="1">
      <c r="A91" s="363" t="s">
        <v>431</v>
      </c>
      <c r="B91" s="283" t="s">
        <v>382</v>
      </c>
      <c r="C91" s="274">
        <v>4971604.92</v>
      </c>
      <c r="D91" s="274">
        <v>5170475.4000000004</v>
      </c>
      <c r="E91" s="274">
        <v>5377303.2400000002</v>
      </c>
      <c r="F91" s="262"/>
    </row>
    <row r="92" spans="1:11" s="304" customFormat="1" ht="66" customHeight="1">
      <c r="A92" s="363" t="s">
        <v>437</v>
      </c>
      <c r="B92" s="283" t="s">
        <v>382</v>
      </c>
      <c r="C92" s="274">
        <v>3215798</v>
      </c>
      <c r="D92" s="274"/>
      <c r="E92" s="274"/>
      <c r="F92" s="262"/>
      <c r="G92" s="308"/>
    </row>
    <row r="93" spans="1:11" ht="57.6" customHeight="1">
      <c r="A93" s="363" t="s">
        <v>432</v>
      </c>
      <c r="B93" s="283" t="s">
        <v>390</v>
      </c>
      <c r="C93" s="274">
        <v>7235290</v>
      </c>
      <c r="D93" s="274">
        <v>8653080</v>
      </c>
      <c r="E93" s="274">
        <v>9990560</v>
      </c>
      <c r="F93" s="262"/>
    </row>
    <row r="94" spans="1:11" ht="90" customHeight="1">
      <c r="A94" s="363" t="s">
        <v>433</v>
      </c>
      <c r="B94" s="283" t="s">
        <v>392</v>
      </c>
      <c r="C94" s="274">
        <v>0</v>
      </c>
      <c r="D94" s="274">
        <v>8665575.3499999996</v>
      </c>
      <c r="E94" s="274">
        <v>8698508.8599999994</v>
      </c>
      <c r="F94" s="262"/>
    </row>
    <row r="95" spans="1:11" ht="44.4" customHeight="1">
      <c r="A95" s="353" t="s">
        <v>423</v>
      </c>
      <c r="B95" s="283" t="s">
        <v>394</v>
      </c>
      <c r="C95" s="274">
        <v>2523257.5499999998</v>
      </c>
      <c r="D95" s="274">
        <v>2638640.5499999998</v>
      </c>
      <c r="E95" s="274">
        <v>2732975.8</v>
      </c>
      <c r="F95" s="262"/>
    </row>
    <row r="96" spans="1:11" ht="46.2" customHeight="1">
      <c r="A96" s="353" t="s">
        <v>422</v>
      </c>
      <c r="B96" s="283" t="s">
        <v>396</v>
      </c>
      <c r="C96" s="274">
        <v>1410.58</v>
      </c>
      <c r="D96" s="274">
        <v>1483.42</v>
      </c>
      <c r="E96" s="274">
        <v>1323.3</v>
      </c>
      <c r="F96" s="262"/>
    </row>
    <row r="97" spans="1:7" ht="54.6" customHeight="1">
      <c r="A97" s="353" t="s">
        <v>434</v>
      </c>
      <c r="B97" s="283" t="s">
        <v>398</v>
      </c>
      <c r="C97" s="274">
        <v>30405510</v>
      </c>
      <c r="D97" s="274">
        <v>30783990</v>
      </c>
      <c r="E97" s="274">
        <v>30783990</v>
      </c>
      <c r="F97" s="262"/>
    </row>
    <row r="98" spans="1:7" ht="31.2" customHeight="1">
      <c r="A98" s="363" t="s">
        <v>424</v>
      </c>
      <c r="B98" s="283" t="s">
        <v>400</v>
      </c>
      <c r="C98" s="274">
        <v>8375735.4199999999</v>
      </c>
      <c r="D98" s="274">
        <v>8754308.7100000009</v>
      </c>
      <c r="E98" s="274">
        <v>9064989.8599999994</v>
      </c>
      <c r="F98" s="262"/>
    </row>
    <row r="99" spans="1:7" ht="28.2" customHeight="1">
      <c r="A99" s="353" t="s">
        <v>435</v>
      </c>
      <c r="B99" s="283" t="s">
        <v>402</v>
      </c>
      <c r="C99" s="274">
        <v>693763300</v>
      </c>
      <c r="D99" s="274">
        <v>715126400</v>
      </c>
      <c r="E99" s="274">
        <v>730443300</v>
      </c>
      <c r="F99" s="262"/>
    </row>
    <row r="100" spans="1:7" ht="69.599999999999994" customHeight="1">
      <c r="A100" s="353" t="s">
        <v>436</v>
      </c>
      <c r="B100" s="283" t="s">
        <v>402</v>
      </c>
      <c r="C100" s="274">
        <v>8232296.5800000001</v>
      </c>
      <c r="D100" s="274">
        <v>17697558.149999999</v>
      </c>
      <c r="E100" s="274">
        <v>17664624.629999999</v>
      </c>
      <c r="F100" s="262"/>
    </row>
    <row r="101" spans="1:7" ht="54.6" customHeight="1">
      <c r="A101" s="363" t="s">
        <v>472</v>
      </c>
      <c r="B101" s="283" t="s">
        <v>402</v>
      </c>
      <c r="C101" s="274">
        <v>4632580</v>
      </c>
      <c r="D101" s="274"/>
      <c r="E101" s="274"/>
      <c r="F101" s="262"/>
    </row>
    <row r="102" spans="1:7" s="292" customFormat="1" ht="18.600000000000001" customHeight="1">
      <c r="A102" s="290" t="s">
        <v>54</v>
      </c>
      <c r="B102" s="229" t="s">
        <v>130</v>
      </c>
      <c r="C102" s="270">
        <f>SUM(C103:C115)</f>
        <v>163475388.25</v>
      </c>
      <c r="D102" s="270">
        <f t="shared" ref="D102:E102" si="14">SUM(D103:D115)</f>
        <v>1555240.61</v>
      </c>
      <c r="E102" s="270">
        <f t="shared" si="14"/>
        <v>714570.01</v>
      </c>
      <c r="F102" s="261"/>
      <c r="G102" s="291"/>
    </row>
    <row r="103" spans="1:7" ht="96.6" customHeight="1">
      <c r="A103" s="353" t="s">
        <v>418</v>
      </c>
      <c r="B103" s="283" t="s">
        <v>406</v>
      </c>
      <c r="C103" s="274">
        <v>21481.599999999999</v>
      </c>
      <c r="D103" s="274">
        <v>0</v>
      </c>
      <c r="E103" s="274">
        <v>0</v>
      </c>
      <c r="F103" s="262"/>
    </row>
    <row r="104" spans="1:7" ht="41.4" customHeight="1">
      <c r="A104" s="353" t="s">
        <v>414</v>
      </c>
      <c r="B104" s="283" t="s">
        <v>406</v>
      </c>
      <c r="C104" s="274">
        <v>1773814.97</v>
      </c>
      <c r="D104" s="274">
        <v>1555240.61</v>
      </c>
      <c r="E104" s="274">
        <v>714570.01</v>
      </c>
      <c r="F104" s="262"/>
    </row>
    <row r="105" spans="1:7" ht="40.950000000000003" customHeight="1">
      <c r="A105" s="353" t="s">
        <v>438</v>
      </c>
      <c r="B105" s="283" t="s">
        <v>406</v>
      </c>
      <c r="C105" s="274">
        <v>73120000</v>
      </c>
      <c r="D105" s="274">
        <v>0</v>
      </c>
      <c r="E105" s="274">
        <v>0</v>
      </c>
      <c r="F105" s="262"/>
    </row>
    <row r="106" spans="1:7" ht="28.2" customHeight="1">
      <c r="A106" s="353" t="s">
        <v>451</v>
      </c>
      <c r="B106" s="283" t="s">
        <v>406</v>
      </c>
      <c r="C106" s="274">
        <v>36390116.210000001</v>
      </c>
      <c r="D106" s="274">
        <v>0</v>
      </c>
      <c r="E106" s="274">
        <v>0</v>
      </c>
      <c r="F106" s="262"/>
    </row>
    <row r="107" spans="1:7" ht="28.8" customHeight="1">
      <c r="A107" s="353" t="s">
        <v>461</v>
      </c>
      <c r="B107" s="283" t="s">
        <v>406</v>
      </c>
      <c r="C107" s="274">
        <v>1106622.68</v>
      </c>
      <c r="D107" s="274"/>
      <c r="E107" s="274"/>
      <c r="F107" s="262"/>
    </row>
    <row r="108" spans="1:7" ht="30" customHeight="1">
      <c r="A108" s="353" t="s">
        <v>452</v>
      </c>
      <c r="B108" s="283" t="s">
        <v>406</v>
      </c>
      <c r="C108" s="274">
        <v>30887111.109999999</v>
      </c>
      <c r="D108" s="274"/>
      <c r="E108" s="274"/>
      <c r="F108" s="262"/>
    </row>
    <row r="109" spans="1:7" ht="42.6" customHeight="1">
      <c r="A109" s="353" t="s">
        <v>450</v>
      </c>
      <c r="B109" s="283" t="s">
        <v>406</v>
      </c>
      <c r="C109" s="274">
        <v>587611</v>
      </c>
      <c r="D109" s="274"/>
      <c r="E109" s="274"/>
      <c r="F109" s="262"/>
    </row>
    <row r="110" spans="1:7" ht="40.200000000000003" customHeight="1">
      <c r="A110" s="353" t="s">
        <v>462</v>
      </c>
      <c r="B110" s="283" t="s">
        <v>406</v>
      </c>
      <c r="C110" s="274">
        <v>700000</v>
      </c>
      <c r="D110" s="274"/>
      <c r="E110" s="274"/>
      <c r="F110" s="262"/>
    </row>
    <row r="111" spans="1:7" ht="79.8" customHeight="1">
      <c r="A111" s="353" t="s">
        <v>463</v>
      </c>
      <c r="B111" s="283" t="s">
        <v>406</v>
      </c>
      <c r="C111" s="274">
        <v>6000000</v>
      </c>
      <c r="D111" s="274"/>
      <c r="E111" s="274"/>
      <c r="F111" s="262"/>
    </row>
    <row r="112" spans="1:7" ht="28.2" customHeight="1">
      <c r="A112" s="353" t="s">
        <v>475</v>
      </c>
      <c r="B112" s="283" t="s">
        <v>406</v>
      </c>
      <c r="C112" s="274">
        <v>3437500</v>
      </c>
      <c r="D112" s="274"/>
      <c r="E112" s="274"/>
      <c r="F112" s="262"/>
    </row>
    <row r="113" spans="1:11" ht="28.2" customHeight="1">
      <c r="A113" s="353" t="s">
        <v>481</v>
      </c>
      <c r="B113" s="283" t="s">
        <v>406</v>
      </c>
      <c r="C113" s="274">
        <v>6000000</v>
      </c>
      <c r="D113" s="274"/>
      <c r="E113" s="274"/>
      <c r="F113" s="262"/>
    </row>
    <row r="114" spans="1:11" ht="43.8" customHeight="1">
      <c r="A114" s="353" t="s">
        <v>470</v>
      </c>
      <c r="B114" s="283" t="s">
        <v>406</v>
      </c>
      <c r="C114" s="274">
        <v>3321630.68</v>
      </c>
      <c r="D114" s="274"/>
      <c r="E114" s="274"/>
      <c r="F114" s="262"/>
    </row>
    <row r="115" spans="1:11" ht="43.8" customHeight="1">
      <c r="A115" s="353" t="s">
        <v>499</v>
      </c>
      <c r="B115" s="283" t="s">
        <v>406</v>
      </c>
      <c r="C115" s="274">
        <v>129500</v>
      </c>
      <c r="D115" s="274"/>
      <c r="E115" s="274"/>
      <c r="F115" s="262"/>
    </row>
    <row r="116" spans="1:11" s="292" customFormat="1">
      <c r="A116" s="294" t="s">
        <v>256</v>
      </c>
      <c r="B116" s="229" t="s">
        <v>257</v>
      </c>
      <c r="C116" s="270">
        <f>C117</f>
        <v>8833099.3100000005</v>
      </c>
      <c r="D116" s="270">
        <f t="shared" ref="D116:E116" si="15">D117</f>
        <v>0</v>
      </c>
      <c r="E116" s="270">
        <f t="shared" si="15"/>
        <v>0</v>
      </c>
      <c r="F116" s="261"/>
      <c r="G116" s="291"/>
    </row>
    <row r="117" spans="1:11" ht="24" customHeight="1">
      <c r="A117" s="275" t="s">
        <v>442</v>
      </c>
      <c r="B117" s="283" t="s">
        <v>443</v>
      </c>
      <c r="C117" s="274">
        <v>8833099.3100000005</v>
      </c>
      <c r="D117" s="274">
        <v>0</v>
      </c>
      <c r="E117" s="274">
        <v>0</v>
      </c>
      <c r="F117" s="258"/>
    </row>
    <row r="118" spans="1:11" ht="10.95" customHeight="1">
      <c r="A118" s="285"/>
      <c r="B118" s="283"/>
      <c r="C118" s="288"/>
      <c r="D118" s="288"/>
      <c r="E118" s="288"/>
      <c r="F118" s="266"/>
    </row>
    <row r="119" spans="1:11" ht="15" customHeight="1">
      <c r="A119" s="228" t="s">
        <v>66</v>
      </c>
      <c r="B119" s="229"/>
      <c r="C119" s="296">
        <f t="shared" ref="C119:E119" si="16">C22+C50</f>
        <v>1994377337.76</v>
      </c>
      <c r="D119" s="296">
        <f t="shared" si="16"/>
        <v>1734532900.9799998</v>
      </c>
      <c r="E119" s="296">
        <f t="shared" si="16"/>
        <v>1730937751.1800001</v>
      </c>
      <c r="F119" s="267"/>
      <c r="I119" s="255"/>
      <c r="J119" s="255"/>
      <c r="K119" s="255"/>
    </row>
    <row r="120" spans="1:11" s="306" customFormat="1">
      <c r="B120" s="305"/>
      <c r="C120" s="298"/>
      <c r="D120" s="298"/>
      <c r="E120" s="298"/>
      <c r="G120" s="227"/>
    </row>
    <row r="121" spans="1:11" s="298" customFormat="1">
      <c r="B121" s="299"/>
      <c r="C121" s="336"/>
      <c r="D121" s="297"/>
      <c r="E121" s="297"/>
      <c r="F121" s="297"/>
      <c r="G121" s="300"/>
      <c r="J121" s="297"/>
      <c r="K121" s="297"/>
    </row>
    <row r="122" spans="1:11" s="298" customFormat="1">
      <c r="B122" s="299"/>
      <c r="D122" s="297" t="e">
        <f>#REF!+#REF!</f>
        <v>#REF!</v>
      </c>
      <c r="E122" s="297" t="e">
        <f>#REF!+#REF!</f>
        <v>#REF!</v>
      </c>
      <c r="G122" s="300"/>
    </row>
    <row r="123" spans="1:11" s="298" customFormat="1">
      <c r="B123" s="299"/>
      <c r="G123" s="300"/>
    </row>
  </sheetData>
  <mergeCells count="18">
    <mergeCell ref="C1:E1"/>
    <mergeCell ref="C2:E2"/>
    <mergeCell ref="C3:E3"/>
    <mergeCell ref="C5:E5"/>
    <mergeCell ref="C6:E6"/>
    <mergeCell ref="C7:E7"/>
    <mergeCell ref="C13:E13"/>
    <mergeCell ref="C14:E14"/>
    <mergeCell ref="C15:E15"/>
    <mergeCell ref="C9:E9"/>
    <mergeCell ref="C10:E10"/>
    <mergeCell ref="C12:E12"/>
    <mergeCell ref="C11:E11"/>
    <mergeCell ref="C16:E16"/>
    <mergeCell ref="A17:E17"/>
    <mergeCell ref="A19:A20"/>
    <mergeCell ref="B19:B20"/>
    <mergeCell ref="C19:E19"/>
  </mergeCells>
  <pageMargins left="0.6692913385826772" right="0.27559055118110237" top="0.19685039370078741" bottom="0.27559055118110237" header="0.15748031496062992" footer="0.15748031496062992"/>
  <pageSetup paperSize="9" scale="78" firstPageNumber="44" orientation="portrait" r:id="rId1"/>
  <headerFooter scaleWithDoc="0" alignWithMargins="0">
    <oddFooter>&amp;C&amp;P</oddFooter>
  </headerFooter>
</worksheet>
</file>

<file path=xl/worksheets/sheet7.xml><?xml version="1.0" encoding="utf-8"?>
<worksheet xmlns="http://schemas.openxmlformats.org/spreadsheetml/2006/main" xmlns:r="http://schemas.openxmlformats.org/officeDocument/2006/relationships">
  <dimension ref="A1"/>
  <sheetViews>
    <sheetView workbookViewId="0"/>
  </sheetViews>
  <sheetFormatPr defaultRowHeight="13.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9</vt:i4>
      </vt:variant>
    </vt:vector>
  </HeadingPairs>
  <TitlesOfParts>
    <vt:vector size="16" baseType="lpstr">
      <vt:lpstr>для руководства</vt:lpstr>
      <vt:lpstr>доходы по федер бюдж</vt:lpstr>
      <vt:lpstr>Доходы на 2023 г.</vt:lpstr>
      <vt:lpstr>ПЗ</vt:lpstr>
      <vt:lpstr>Приложение</vt:lpstr>
      <vt:lpstr>СД</vt:lpstr>
      <vt:lpstr>Лист4</vt:lpstr>
      <vt:lpstr>'для руководства'!Заголовки_для_печати</vt:lpstr>
      <vt:lpstr>'Доходы на 2023 г.'!Заголовки_для_печати</vt:lpstr>
      <vt:lpstr>'доходы по федер бюдж'!Заголовки_для_печати</vt:lpstr>
      <vt:lpstr>ПЗ!Заголовки_для_печати</vt:lpstr>
      <vt:lpstr>Приложение!Заголовки_для_печати</vt:lpstr>
      <vt:lpstr>СД!Заголовки_для_печати</vt:lpstr>
      <vt:lpstr>'для руководства'!Область_печати</vt:lpstr>
      <vt:lpstr>'доходы по федер бюдж'!Область_печати</vt:lpstr>
      <vt:lpstr>Приложение!Область_печати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Bud-Vera</cp:lastModifiedBy>
  <cp:lastPrinted>2023-03-15T05:43:45Z</cp:lastPrinted>
  <dcterms:created xsi:type="dcterms:W3CDTF">2004-09-13T07:20:24Z</dcterms:created>
  <dcterms:modified xsi:type="dcterms:W3CDTF">2023-06-14T09:37:57Z</dcterms:modified>
</cp:coreProperties>
</file>