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005" windowHeight="10320" activeTab="1"/>
  </bookViews>
  <sheets>
    <sheet name="Приложение2" sheetId="1" r:id="rId1"/>
    <sheet name="Приложение 3" sheetId="2" r:id="rId2"/>
  </sheets>
  <definedNames>
    <definedName name="_xlnm.Print_Area" localSheetId="0">Приложение2!$A$1:$N$101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/>
  <c r="K25"/>
  <c r="K24"/>
  <c r="K65"/>
  <c r="G65"/>
  <c r="G64"/>
  <c r="G63"/>
  <c r="G62" s="1"/>
  <c r="M62"/>
  <c r="L62"/>
  <c r="K62"/>
  <c r="J62"/>
  <c r="I62"/>
  <c r="H62"/>
  <c r="K61"/>
  <c r="K57"/>
  <c r="K49"/>
  <c r="K33"/>
  <c r="K29"/>
  <c r="K91" l="1"/>
  <c r="M91" l="1"/>
  <c r="L91"/>
  <c r="J91"/>
  <c r="I91"/>
  <c r="H91"/>
  <c r="M85"/>
  <c r="L85"/>
  <c r="K85"/>
  <c r="J85"/>
  <c r="I85"/>
  <c r="H85"/>
  <c r="M78"/>
  <c r="L78"/>
  <c r="K78"/>
  <c r="J78"/>
  <c r="I78"/>
  <c r="H78"/>
  <c r="M72"/>
  <c r="L72"/>
  <c r="K72"/>
  <c r="J72"/>
  <c r="I72"/>
  <c r="H72"/>
  <c r="M67"/>
  <c r="L67"/>
  <c r="K67"/>
  <c r="J67"/>
  <c r="I67"/>
  <c r="H67"/>
  <c r="M17"/>
  <c r="L17"/>
  <c r="K17"/>
  <c r="J17"/>
  <c r="I17"/>
  <c r="H17"/>
  <c r="H12"/>
  <c r="I12"/>
  <c r="J12"/>
  <c r="K12"/>
  <c r="L12"/>
  <c r="M12"/>
  <c r="K99"/>
  <c r="L99"/>
  <c r="M99"/>
  <c r="H99"/>
  <c r="I99"/>
  <c r="J99"/>
  <c r="K58"/>
  <c r="M58"/>
  <c r="L58"/>
  <c r="J58"/>
  <c r="I58"/>
  <c r="H58"/>
  <c r="K54"/>
  <c r="M54"/>
  <c r="L54"/>
  <c r="J54"/>
  <c r="I54"/>
  <c r="H54"/>
  <c r="K50"/>
  <c r="M50"/>
  <c r="L50"/>
  <c r="J50"/>
  <c r="I50"/>
  <c r="H50"/>
  <c r="K46"/>
  <c r="M46"/>
  <c r="L46"/>
  <c r="J46"/>
  <c r="I46"/>
  <c r="H46"/>
  <c r="K45"/>
  <c r="K42" s="1"/>
  <c r="M42"/>
  <c r="L42"/>
  <c r="J42"/>
  <c r="I42"/>
  <c r="H42"/>
  <c r="K41"/>
  <c r="K38" s="1"/>
  <c r="M38"/>
  <c r="L38"/>
  <c r="J38"/>
  <c r="I38"/>
  <c r="H38"/>
  <c r="K37"/>
  <c r="K34" s="1"/>
  <c r="M34"/>
  <c r="L34"/>
  <c r="J34"/>
  <c r="I34"/>
  <c r="H34"/>
  <c r="M30"/>
  <c r="L30"/>
  <c r="J30"/>
  <c r="I30"/>
  <c r="H30"/>
  <c r="M22"/>
  <c r="L22"/>
  <c r="J22"/>
  <c r="I22"/>
  <c r="H22"/>
  <c r="H26"/>
  <c r="I26"/>
  <c r="J26"/>
  <c r="K26"/>
  <c r="L26"/>
  <c r="M26"/>
  <c r="G99" l="1"/>
  <c r="K30"/>
  <c r="F10" i="2"/>
  <c r="K96" i="1" l="1"/>
  <c r="K98"/>
  <c r="G61"/>
  <c r="G60"/>
  <c r="G59"/>
  <c r="G57"/>
  <c r="G56"/>
  <c r="G55"/>
  <c r="G53"/>
  <c r="G52"/>
  <c r="G51"/>
  <c r="G49"/>
  <c r="G48"/>
  <c r="G47"/>
  <c r="G45"/>
  <c r="G44"/>
  <c r="G43"/>
  <c r="G41"/>
  <c r="G40"/>
  <c r="G39"/>
  <c r="G37"/>
  <c r="G36"/>
  <c r="G35"/>
  <c r="G33"/>
  <c r="G32"/>
  <c r="G31"/>
  <c r="G58" l="1"/>
  <c r="G54"/>
  <c r="G50"/>
  <c r="G46"/>
  <c r="G42"/>
  <c r="G38"/>
  <c r="G34"/>
  <c r="G30"/>
  <c r="K97"/>
  <c r="K100" s="1"/>
  <c r="K101" s="1"/>
  <c r="K22"/>
  <c r="G28"/>
  <c r="G29"/>
  <c r="G27"/>
  <c r="G26" l="1"/>
  <c r="B11" i="2"/>
  <c r="I98" i="1" l="1"/>
  <c r="J98"/>
  <c r="L98"/>
  <c r="M98"/>
  <c r="H98"/>
  <c r="J97"/>
  <c r="L97"/>
  <c r="M97"/>
  <c r="I97"/>
  <c r="J96"/>
  <c r="L96"/>
  <c r="M96"/>
  <c r="I96"/>
  <c r="H97"/>
  <c r="H96"/>
  <c r="G93"/>
  <c r="G94"/>
  <c r="G95"/>
  <c r="G92"/>
  <c r="G91" l="1"/>
  <c r="D10" i="2"/>
  <c r="E10"/>
  <c r="G10"/>
  <c r="H10"/>
  <c r="C10"/>
  <c r="B14"/>
  <c r="B12"/>
  <c r="B13"/>
  <c r="I100" i="1"/>
  <c r="J100"/>
  <c r="H100"/>
  <c r="L100"/>
  <c r="L101" s="1"/>
  <c r="G87"/>
  <c r="G88"/>
  <c r="G89"/>
  <c r="G86"/>
  <c r="G80"/>
  <c r="G81"/>
  <c r="G82"/>
  <c r="G79"/>
  <c r="G73"/>
  <c r="G74"/>
  <c r="G75"/>
  <c r="G76"/>
  <c r="G69"/>
  <c r="G70"/>
  <c r="G71"/>
  <c r="G68"/>
  <c r="G14"/>
  <c r="G15"/>
  <c r="G16"/>
  <c r="G18"/>
  <c r="G19"/>
  <c r="G20"/>
  <c r="G21"/>
  <c r="G23"/>
  <c r="G24"/>
  <c r="G25"/>
  <c r="G13"/>
  <c r="G85" l="1"/>
  <c r="G78"/>
  <c r="G72"/>
  <c r="G67"/>
  <c r="G17"/>
  <c r="G12"/>
  <c r="G22"/>
  <c r="B10" i="2"/>
  <c r="G98" i="1"/>
  <c r="M100"/>
  <c r="M101" s="1"/>
  <c r="G97"/>
  <c r="G96"/>
  <c r="G100" l="1"/>
</calcChain>
</file>

<file path=xl/sharedStrings.xml><?xml version="1.0" encoding="utf-8"?>
<sst xmlns="http://schemas.openxmlformats.org/spreadsheetml/2006/main" count="231" uniqueCount="100">
  <si>
    <t>всего</t>
  </si>
  <si>
    <t>Объемы финансирования, в том числе по годам (руб.)</t>
  </si>
  <si>
    <t>Приложение № 2 к муниципальной программе</t>
  </si>
  <si>
    <t xml:space="preserve">«Комплексное развитие Устьянского муниципального </t>
  </si>
  <si>
    <t xml:space="preserve">округа и государственная поддержка </t>
  </si>
  <si>
    <t>социально ориентированных некоммерческих организаций»</t>
  </si>
  <si>
    <t>№ п/п</t>
  </si>
  <si>
    <t>Наименование мероприятия программы</t>
  </si>
  <si>
    <t>Ответственный исполнитель</t>
  </si>
  <si>
    <t>Соисполнитель</t>
  </si>
  <si>
    <t>Срок начала/окончания работ</t>
  </si>
  <si>
    <t>Источники финансирования</t>
  </si>
  <si>
    <t>Ожидаемые результаты реализации мероприятия</t>
  </si>
  <si>
    <t>1.1.</t>
  </si>
  <si>
    <t>1.2.</t>
  </si>
  <si>
    <t>1.3.</t>
  </si>
  <si>
    <t>1.4.2.</t>
  </si>
  <si>
    <t xml:space="preserve">2.1. </t>
  </si>
  <si>
    <t>3.1.1.</t>
  </si>
  <si>
    <t>Итого по программе</t>
  </si>
  <si>
    <t>Федеральный бюджет</t>
  </si>
  <si>
    <t>Областной бюджет</t>
  </si>
  <si>
    <t xml:space="preserve">Внебюджетные средства </t>
  </si>
  <si>
    <t>Всего</t>
  </si>
  <si>
    <r>
      <t xml:space="preserve">1. Содействие развитию институтов гражданского общества, обеспечению  их эффективной  деятельности в процессе решения социально значимых  проблем территорий  </t>
    </r>
    <r>
      <rPr>
        <sz val="11"/>
        <rFont val="Times New Roman"/>
        <family val="1"/>
        <charset val="204"/>
      </rPr>
      <t>Устьянского муниципального округа</t>
    </r>
  </si>
  <si>
    <t>Организация и проведение мероприятий в поддержку деятельности НКО (в том числе семинары, тренинги, конференции, индивидуальные консультации)</t>
  </si>
  <si>
    <t>-</t>
  </si>
  <si>
    <t>Январь/декабрь</t>
  </si>
  <si>
    <t xml:space="preserve">Оказание услуг по публикации  информационных материалов в средствах массовой информации </t>
  </si>
  <si>
    <t>1.4.1.</t>
  </si>
  <si>
    <t>Предоставление субсидий на конкурсной основе социально-ориентированным некоммерческим организациям</t>
  </si>
  <si>
    <t>Количество СО НКО, предоставляющих товары, работы, услуги для муниципальных нужд (печать муниципального вестника «Устьяны»): 1 организация.</t>
  </si>
  <si>
    <t>2. Содействие развитию партнерских отношений между СО НКО, органами местной власти, предпринимательством, другими  организациями, учреждениями, предприятиями в Устьянском округе</t>
  </si>
  <si>
    <t>Сотрудничество с Устьянским землячеством и с Ассоциацией совета глав администрации Архангельской области</t>
  </si>
  <si>
    <t>3.Создание благоприятной среды и стимулов для формирования и развития территориального общественного самоуправления в Устьянском округе Архангельской области.</t>
  </si>
  <si>
    <t>3.1. Развитие территориального общественного самоуправления Архангельской области</t>
  </si>
  <si>
    <t>Организация и проведение конкурса в поддержку деятельности территориального общественного самоуправления</t>
  </si>
  <si>
    <t xml:space="preserve">Перечень мероприятий муниципальной программы 
«Комплексное развитие Устьянского муниципального округа 
и государственная поддержка социально ориентированных некоммерческих организаций»
</t>
  </si>
  <si>
    <t xml:space="preserve">В том числе </t>
  </si>
  <si>
    <t>2020 г.</t>
  </si>
  <si>
    <t>2021 г.</t>
  </si>
  <si>
    <t>2022 г.</t>
  </si>
  <si>
    <t>2023 г.</t>
  </si>
  <si>
    <t>2024 г.</t>
  </si>
  <si>
    <t>2025 г.</t>
  </si>
  <si>
    <t xml:space="preserve">областной бюджет                    </t>
  </si>
  <si>
    <t xml:space="preserve">федеральный бюджет                  </t>
  </si>
  <si>
    <t xml:space="preserve">внебюджетные средства             </t>
  </si>
  <si>
    <t>Всего по программе,           в том числе</t>
  </si>
  <si>
    <t xml:space="preserve">Источники и направления финансирования       </t>
  </si>
  <si>
    <t xml:space="preserve">Объем финансирования, всего, руб.     </t>
  </si>
  <si>
    <t>Приложение № 3 к муниципальной программе</t>
  </si>
  <si>
    <r>
      <t xml:space="preserve">Количество жителей, задействованных в программных мероприятиях - </t>
    </r>
    <r>
      <rPr>
        <sz val="11"/>
        <rFont val="Times New Roman"/>
        <family val="1"/>
        <charset val="204"/>
      </rPr>
      <t>20500 чел.</t>
    </r>
  </si>
  <si>
    <t>Увеличение количества партнеров (организаций)  - 9 единиц.</t>
  </si>
  <si>
    <t>Местный бюджет</t>
  </si>
  <si>
    <t xml:space="preserve">местный бюджет                   </t>
  </si>
  <si>
    <r>
      <t>Информированность населения о деятельности НКО посредством публикаций в СМИ: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69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публикаций.</t>
    </r>
  </si>
  <si>
    <t>4. Обеспечение отдельных социальных и трудовых гарантий при образовании Устьянского муниципального округа</t>
  </si>
  <si>
    <t>4.1.</t>
  </si>
  <si>
    <t xml:space="preserve">Софинансирование выплаты выходных пособий и сохранения среднего месячного заработка на период трудоустройства в связи с ликвидацией  органов местного самоуправления вследствие создания муниципального округа Архангельской области </t>
  </si>
  <si>
    <t xml:space="preserve">Администрация Устьянского муниципального округа </t>
  </si>
  <si>
    <t>Развитие системы инициативного бюджетирования в муниципальных округах Архангельской области</t>
  </si>
  <si>
    <t>Администрация Устьянского муниципального округа в лице отдела по  организационной работе</t>
  </si>
  <si>
    <t xml:space="preserve">Администрация Устьянского муниципального округа в лице отдела по  организационной работе </t>
  </si>
  <si>
    <t>1.3.1.</t>
  </si>
  <si>
    <t>Май/
декабрь</t>
  </si>
  <si>
    <t>Мероприятие по реализации инициативного проекта "Обустройство детской, спортивной площадки п.Квазеньга"</t>
  </si>
  <si>
    <t>1.3.2.</t>
  </si>
  <si>
    <t>Мероприятие по реализации инициативного проекта "Юнармия- служба родному краю!"</t>
  </si>
  <si>
    <t>1.3.3.</t>
  </si>
  <si>
    <t>Мероприятие по реализации инициативного проекта "Обутройство территории под площадку ВФСК "ГТО" с.Шангалы"</t>
  </si>
  <si>
    <t>1.3.4.</t>
  </si>
  <si>
    <t>1.3.5.</t>
  </si>
  <si>
    <t>1.3.6.</t>
  </si>
  <si>
    <t>1.3.7.</t>
  </si>
  <si>
    <t>1.3.8.</t>
  </si>
  <si>
    <t>1.3.9.</t>
  </si>
  <si>
    <t>Мероприятие по реализации инициативного проекта "Обутройство территории под площадку ВФСК "ГТО" на лыжном стадионе "Сосенки""</t>
  </si>
  <si>
    <t>Мероприятие по реализации инициативного проекта "Осушение прилегающей территории МБОУ Киземская СОШ"</t>
  </si>
  <si>
    <t>Мероприятие по реализации инициативного проекта "Стоп борщевик!" д.Дубровская</t>
  </si>
  <si>
    <t>Мероприятие по реализации инициативного проекта "Нет Малодорскому борщевику!"</t>
  </si>
  <si>
    <t>Мероприятие по реализации инициативного проекта "Стоп борщевик!" Шангальская сельская территория</t>
  </si>
  <si>
    <t>Мероприятие по реализации инициативного проекта "Борьба с борщевиком Сосновского в Ростово"</t>
  </si>
  <si>
    <t>Количество реализованных проектов, направленных на развитие гражданской активности по решению местных проблем – 68 проектов.</t>
  </si>
  <si>
    <t>Распределение объемов финансирования программы по источникам, 
направлениям расходования средств и годам</t>
  </si>
  <si>
    <t>в том числе 55 000,00 рублей- софинансирование инициативного проекта</t>
  </si>
  <si>
    <t>Количество реализованных проектов СО НКО – 62 проекта;
Количество мероприятий по социальной реабилитации людей с ограниченными возможностями: 108 мероприятий.</t>
  </si>
  <si>
    <t>Июнь/ декабрь</t>
  </si>
  <si>
    <t>1.4. Осуществление закупок товаров, работ, услуг для обеспечения муниципальных нужд у СО НКО</t>
  </si>
  <si>
    <t>Публикации в СМИ информационных материалов</t>
  </si>
  <si>
    <t>1.3.10.</t>
  </si>
  <si>
    <t>Мероприятие по реализации инициативного проекта "Юнармия- наша гордость и сила"</t>
  </si>
  <si>
    <t>Количество реализованных инициативных проектов – 10 проектов</t>
  </si>
  <si>
    <t>в том числе 45 500,00 рублей- софинансирование инициативного проекта</t>
  </si>
  <si>
    <t>в том числе 18 646,65 рублей- софинансирование инициативного проекта</t>
  </si>
  <si>
    <t>в том числе 24 950,00 рублей- софинансирование инициативного проекта</t>
  </si>
  <si>
    <t>в том числе 37 525,00 рублей- софинансирование инициативного проекта</t>
  </si>
  <si>
    <t>в том числе 20 775,25 рублей- софинансирование инициативного проекта</t>
  </si>
  <si>
    <t>в том числе 31 463,02 рублей- софинансирование инициативного проекта</t>
  </si>
  <si>
    <t>в том числе 25 275,63 рублей- софинансирование инициативного проекта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</si>
</sst>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1" fillId="0" borderId="15" xfId="0" applyNumberFormat="1" applyFont="1" applyFill="1" applyBorder="1" applyAlignment="1">
      <alignment horizontal="center" vertical="center" wrapText="1"/>
    </xf>
    <xf numFmtId="164" fontId="11" fillId="0" borderId="16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9" fillId="0" borderId="8" xfId="0" applyNumberFormat="1" applyFont="1" applyBorder="1" applyAlignment="1">
      <alignment horizontal="center" vertical="center"/>
    </xf>
    <xf numFmtId="164" fontId="16" fillId="2" borderId="8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view="pageBreakPreview" topLeftCell="A7" zoomScale="60" zoomScaleNormal="100" workbookViewId="0">
      <pane ySplit="4" topLeftCell="A11" activePane="bottomLeft" state="frozen"/>
      <selection activeCell="A7" sqref="A7"/>
      <selection pane="bottomLeft" activeCell="H93" sqref="H93"/>
    </sheetView>
  </sheetViews>
  <sheetFormatPr defaultRowHeight="15"/>
  <cols>
    <col min="1" max="1" width="7" style="22" customWidth="1"/>
    <col min="2" max="2" width="19.42578125" style="22" customWidth="1"/>
    <col min="3" max="3" width="16.7109375" style="22" customWidth="1"/>
    <col min="4" max="4" width="9.140625" style="22"/>
    <col min="5" max="5" width="8.5703125" style="22" customWidth="1"/>
    <col min="6" max="6" width="17.5703125" style="22" customWidth="1"/>
    <col min="7" max="7" width="16.140625" style="40" bestFit="1" customWidth="1"/>
    <col min="8" max="10" width="15.42578125" style="22" bestFit="1" customWidth="1"/>
    <col min="11" max="11" width="16.85546875" style="23" bestFit="1" customWidth="1"/>
    <col min="12" max="13" width="15.42578125" style="23" bestFit="1" customWidth="1"/>
    <col min="14" max="14" width="19" style="22" customWidth="1"/>
    <col min="15" max="16384" width="9.140625" style="7"/>
  </cols>
  <sheetData>
    <row r="1" spans="1:14">
      <c r="N1" s="24" t="s">
        <v>2</v>
      </c>
    </row>
    <row r="2" spans="1:14">
      <c r="N2" s="24" t="s">
        <v>3</v>
      </c>
    </row>
    <row r="3" spans="1:14">
      <c r="N3" s="24" t="s">
        <v>4</v>
      </c>
    </row>
    <row r="4" spans="1:14">
      <c r="N4" s="24" t="s">
        <v>5</v>
      </c>
    </row>
    <row r="5" spans="1:14">
      <c r="N5" s="24"/>
    </row>
    <row r="6" spans="1:14" ht="69" customHeight="1">
      <c r="B6" s="60" t="s">
        <v>37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>
      <c r="N7" s="24"/>
    </row>
    <row r="8" spans="1:14" ht="31.5" customHeight="1">
      <c r="A8" s="68" t="s">
        <v>6</v>
      </c>
      <c r="B8" s="68" t="s">
        <v>7</v>
      </c>
      <c r="C8" s="68" t="s">
        <v>8</v>
      </c>
      <c r="D8" s="68" t="s">
        <v>9</v>
      </c>
      <c r="E8" s="68" t="s">
        <v>10</v>
      </c>
      <c r="F8" s="68" t="s">
        <v>11</v>
      </c>
      <c r="G8" s="70" t="s">
        <v>1</v>
      </c>
      <c r="H8" s="70"/>
      <c r="I8" s="70"/>
      <c r="J8" s="70"/>
      <c r="K8" s="70"/>
      <c r="L8" s="70"/>
      <c r="M8" s="70"/>
      <c r="N8" s="68" t="s">
        <v>12</v>
      </c>
    </row>
    <row r="9" spans="1:14" ht="33" customHeight="1">
      <c r="A9" s="68"/>
      <c r="B9" s="68"/>
      <c r="C9" s="68"/>
      <c r="D9" s="68"/>
      <c r="E9" s="68"/>
      <c r="F9" s="68"/>
      <c r="G9" s="41" t="s">
        <v>0</v>
      </c>
      <c r="H9" s="17">
        <v>2020</v>
      </c>
      <c r="I9" s="17">
        <v>2021</v>
      </c>
      <c r="J9" s="17">
        <v>2022</v>
      </c>
      <c r="K9" s="18">
        <v>2023</v>
      </c>
      <c r="L9" s="18">
        <v>2024</v>
      </c>
      <c r="M9" s="18">
        <v>2025</v>
      </c>
      <c r="N9" s="68"/>
    </row>
    <row r="10" spans="1:14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42">
        <v>7</v>
      </c>
      <c r="H10" s="19">
        <v>8</v>
      </c>
      <c r="I10" s="19">
        <v>9</v>
      </c>
      <c r="J10" s="19">
        <v>10</v>
      </c>
      <c r="K10" s="20">
        <v>11</v>
      </c>
      <c r="L10" s="20">
        <v>12</v>
      </c>
      <c r="M10" s="20">
        <v>13</v>
      </c>
      <c r="N10" s="19">
        <v>14</v>
      </c>
    </row>
    <row r="11" spans="1:14" ht="30.75" customHeight="1">
      <c r="A11" s="69" t="s">
        <v>24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36" customHeight="1">
      <c r="A12" s="53" t="s">
        <v>13</v>
      </c>
      <c r="B12" s="53" t="s">
        <v>25</v>
      </c>
      <c r="C12" s="53" t="s">
        <v>62</v>
      </c>
      <c r="D12" s="53" t="s">
        <v>26</v>
      </c>
      <c r="E12" s="53" t="s">
        <v>27</v>
      </c>
      <c r="F12" s="38" t="s">
        <v>23</v>
      </c>
      <c r="G12" s="39">
        <f>SUM(G13:G16)</f>
        <v>0</v>
      </c>
      <c r="H12" s="39">
        <f t="shared" ref="H12:M12" si="0">SUM(H13:H16)</f>
        <v>0</v>
      </c>
      <c r="I12" s="39">
        <f t="shared" si="0"/>
        <v>0</v>
      </c>
      <c r="J12" s="39">
        <f t="shared" si="0"/>
        <v>0</v>
      </c>
      <c r="K12" s="52">
        <f t="shared" si="0"/>
        <v>0</v>
      </c>
      <c r="L12" s="52">
        <f t="shared" si="0"/>
        <v>0</v>
      </c>
      <c r="M12" s="52">
        <f t="shared" si="0"/>
        <v>0</v>
      </c>
      <c r="N12" s="53" t="s">
        <v>52</v>
      </c>
    </row>
    <row r="13" spans="1:14" ht="36" customHeight="1">
      <c r="A13" s="54"/>
      <c r="B13" s="54"/>
      <c r="C13" s="54"/>
      <c r="D13" s="54"/>
      <c r="E13" s="54"/>
      <c r="F13" s="5" t="s">
        <v>20</v>
      </c>
      <c r="G13" s="43">
        <f>SUM(H13:M13)</f>
        <v>0</v>
      </c>
      <c r="H13" s="25">
        <v>0</v>
      </c>
      <c r="I13" s="25">
        <v>0</v>
      </c>
      <c r="J13" s="25">
        <v>0</v>
      </c>
      <c r="K13" s="26">
        <v>0</v>
      </c>
      <c r="L13" s="26">
        <v>0</v>
      </c>
      <c r="M13" s="26">
        <v>0</v>
      </c>
      <c r="N13" s="54"/>
    </row>
    <row r="14" spans="1:14" ht="36" customHeight="1">
      <c r="A14" s="54"/>
      <c r="B14" s="54"/>
      <c r="C14" s="54"/>
      <c r="D14" s="54"/>
      <c r="E14" s="54"/>
      <c r="F14" s="5" t="s">
        <v>21</v>
      </c>
      <c r="G14" s="43">
        <f t="shared" ref="G14:G25" si="1">SUM(H14:M14)</f>
        <v>0</v>
      </c>
      <c r="H14" s="25">
        <v>0</v>
      </c>
      <c r="I14" s="25">
        <v>0</v>
      </c>
      <c r="J14" s="25">
        <v>0</v>
      </c>
      <c r="K14" s="26">
        <v>0</v>
      </c>
      <c r="L14" s="26">
        <v>0</v>
      </c>
      <c r="M14" s="26">
        <v>0</v>
      </c>
      <c r="N14" s="54"/>
    </row>
    <row r="15" spans="1:14" ht="36" customHeight="1">
      <c r="A15" s="54"/>
      <c r="B15" s="54"/>
      <c r="C15" s="54"/>
      <c r="D15" s="54"/>
      <c r="E15" s="54"/>
      <c r="F15" s="5" t="s">
        <v>54</v>
      </c>
      <c r="G15" s="43">
        <f t="shared" si="1"/>
        <v>0</v>
      </c>
      <c r="H15" s="25">
        <v>0</v>
      </c>
      <c r="I15" s="25">
        <v>0</v>
      </c>
      <c r="J15" s="25">
        <v>0</v>
      </c>
      <c r="K15" s="26">
        <v>0</v>
      </c>
      <c r="L15" s="26">
        <v>0</v>
      </c>
      <c r="M15" s="26">
        <v>0</v>
      </c>
      <c r="N15" s="54"/>
    </row>
    <row r="16" spans="1:14" ht="36" customHeight="1">
      <c r="A16" s="55"/>
      <c r="B16" s="55"/>
      <c r="C16" s="55"/>
      <c r="D16" s="55"/>
      <c r="E16" s="55"/>
      <c r="F16" s="5" t="s">
        <v>22</v>
      </c>
      <c r="G16" s="43">
        <f t="shared" si="1"/>
        <v>0</v>
      </c>
      <c r="H16" s="25">
        <v>0</v>
      </c>
      <c r="I16" s="25">
        <v>0</v>
      </c>
      <c r="J16" s="25">
        <v>0</v>
      </c>
      <c r="K16" s="26">
        <v>0</v>
      </c>
      <c r="L16" s="26">
        <v>0</v>
      </c>
      <c r="M16" s="26">
        <v>0</v>
      </c>
      <c r="N16" s="55"/>
    </row>
    <row r="17" spans="1:14" ht="36" customHeight="1">
      <c r="A17" s="53" t="s">
        <v>14</v>
      </c>
      <c r="B17" s="53" t="s">
        <v>28</v>
      </c>
      <c r="C17" s="53" t="s">
        <v>63</v>
      </c>
      <c r="D17" s="53" t="s">
        <v>26</v>
      </c>
      <c r="E17" s="53" t="s">
        <v>27</v>
      </c>
      <c r="F17" s="38" t="s">
        <v>23</v>
      </c>
      <c r="G17" s="39">
        <f>SUM(G18:G21)</f>
        <v>70000</v>
      </c>
      <c r="H17" s="39">
        <f t="shared" ref="H17" si="2">SUM(H18:H21)</f>
        <v>35000</v>
      </c>
      <c r="I17" s="39">
        <f t="shared" ref="I17" si="3">SUM(I18:I21)</f>
        <v>35000</v>
      </c>
      <c r="J17" s="39">
        <f t="shared" ref="J17" si="4">SUM(J18:J21)</f>
        <v>0</v>
      </c>
      <c r="K17" s="52">
        <f t="shared" ref="K17" si="5">SUM(K18:K21)</f>
        <v>0</v>
      </c>
      <c r="L17" s="52">
        <f t="shared" ref="L17" si="6">SUM(L18:L21)</f>
        <v>0</v>
      </c>
      <c r="M17" s="52">
        <f t="shared" ref="M17" si="7">SUM(M18:M21)</f>
        <v>0</v>
      </c>
      <c r="N17" s="53" t="s">
        <v>56</v>
      </c>
    </row>
    <row r="18" spans="1:14" ht="30" customHeight="1">
      <c r="A18" s="54"/>
      <c r="B18" s="54"/>
      <c r="C18" s="54"/>
      <c r="D18" s="54"/>
      <c r="E18" s="54"/>
      <c r="F18" s="5" t="s">
        <v>20</v>
      </c>
      <c r="G18" s="43">
        <f t="shared" si="1"/>
        <v>0</v>
      </c>
      <c r="H18" s="25">
        <v>0</v>
      </c>
      <c r="I18" s="25">
        <v>0</v>
      </c>
      <c r="J18" s="25">
        <v>0</v>
      </c>
      <c r="K18" s="26">
        <v>0</v>
      </c>
      <c r="L18" s="26">
        <v>0</v>
      </c>
      <c r="M18" s="26"/>
      <c r="N18" s="54"/>
    </row>
    <row r="19" spans="1:14" ht="30">
      <c r="A19" s="54"/>
      <c r="B19" s="54"/>
      <c r="C19" s="54"/>
      <c r="D19" s="54"/>
      <c r="E19" s="54"/>
      <c r="F19" s="5" t="s">
        <v>21</v>
      </c>
      <c r="G19" s="43">
        <f t="shared" si="1"/>
        <v>0</v>
      </c>
      <c r="H19" s="25">
        <v>0</v>
      </c>
      <c r="I19" s="25">
        <v>0</v>
      </c>
      <c r="J19" s="25">
        <v>0</v>
      </c>
      <c r="K19" s="26">
        <v>0</v>
      </c>
      <c r="L19" s="26">
        <v>0</v>
      </c>
      <c r="M19" s="26">
        <v>0</v>
      </c>
      <c r="N19" s="54"/>
    </row>
    <row r="20" spans="1:14" ht="27" customHeight="1">
      <c r="A20" s="54"/>
      <c r="B20" s="54"/>
      <c r="C20" s="54"/>
      <c r="D20" s="54"/>
      <c r="E20" s="54"/>
      <c r="F20" s="5" t="s">
        <v>54</v>
      </c>
      <c r="G20" s="43">
        <f t="shared" si="1"/>
        <v>70000</v>
      </c>
      <c r="H20" s="25">
        <v>35000</v>
      </c>
      <c r="I20" s="25">
        <v>35000</v>
      </c>
      <c r="J20" s="25">
        <v>0</v>
      </c>
      <c r="K20" s="26">
        <v>0</v>
      </c>
      <c r="L20" s="26">
        <v>0</v>
      </c>
      <c r="M20" s="26">
        <v>0</v>
      </c>
      <c r="N20" s="54"/>
    </row>
    <row r="21" spans="1:14" ht="30">
      <c r="A21" s="55"/>
      <c r="B21" s="55"/>
      <c r="C21" s="55"/>
      <c r="D21" s="55"/>
      <c r="E21" s="55"/>
      <c r="F21" s="5" t="s">
        <v>22</v>
      </c>
      <c r="G21" s="43">
        <f t="shared" si="1"/>
        <v>0</v>
      </c>
      <c r="H21" s="25">
        <v>0</v>
      </c>
      <c r="I21" s="25">
        <v>0</v>
      </c>
      <c r="J21" s="25">
        <v>0</v>
      </c>
      <c r="K21" s="26">
        <v>0</v>
      </c>
      <c r="L21" s="26">
        <v>0</v>
      </c>
      <c r="M21" s="26">
        <v>0</v>
      </c>
      <c r="N21" s="55"/>
    </row>
    <row r="22" spans="1:14" ht="30" customHeight="1">
      <c r="A22" s="53" t="s">
        <v>15</v>
      </c>
      <c r="B22" s="78" t="s">
        <v>61</v>
      </c>
      <c r="C22" s="78" t="s">
        <v>62</v>
      </c>
      <c r="D22" s="78" t="s">
        <v>26</v>
      </c>
      <c r="E22" s="78" t="s">
        <v>27</v>
      </c>
      <c r="F22" s="38" t="s">
        <v>23</v>
      </c>
      <c r="G22" s="39">
        <f>SUM(G23:G25)</f>
        <v>7369135.5499999998</v>
      </c>
      <c r="H22" s="39">
        <f t="shared" ref="H22" si="8">SUM(H23:H25)</f>
        <v>0</v>
      </c>
      <c r="I22" s="39">
        <f t="shared" ref="I22" si="9">SUM(I23:I25)</f>
        <v>0</v>
      </c>
      <c r="J22" s="39">
        <f t="shared" ref="J22" si="10">SUM(J23:J25)</f>
        <v>0</v>
      </c>
      <c r="K22" s="52">
        <f t="shared" ref="K22" si="11">SUM(K23:K25)</f>
        <v>7369135.5499999998</v>
      </c>
      <c r="L22" s="52">
        <f t="shared" ref="L22" si="12">SUM(L23:L25)</f>
        <v>0</v>
      </c>
      <c r="M22" s="52">
        <f t="shared" ref="M22" si="13">SUM(M23:M25)</f>
        <v>0</v>
      </c>
      <c r="N22" s="78" t="s">
        <v>92</v>
      </c>
    </row>
    <row r="23" spans="1:14" ht="30" customHeight="1">
      <c r="A23" s="54"/>
      <c r="B23" s="79"/>
      <c r="C23" s="79"/>
      <c r="D23" s="79"/>
      <c r="E23" s="79"/>
      <c r="F23" s="21" t="s">
        <v>20</v>
      </c>
      <c r="G23" s="44">
        <f t="shared" si="1"/>
        <v>0</v>
      </c>
      <c r="H23" s="29">
        <v>0</v>
      </c>
      <c r="I23" s="29">
        <v>0</v>
      </c>
      <c r="J23" s="29">
        <v>0</v>
      </c>
      <c r="K23" s="30">
        <v>0</v>
      </c>
      <c r="L23" s="30">
        <v>0</v>
      </c>
      <c r="M23" s="30">
        <v>0</v>
      </c>
      <c r="N23" s="79"/>
    </row>
    <row r="24" spans="1:14" ht="30">
      <c r="A24" s="54"/>
      <c r="B24" s="79"/>
      <c r="C24" s="79"/>
      <c r="D24" s="79"/>
      <c r="E24" s="79"/>
      <c r="F24" s="21" t="s">
        <v>21</v>
      </c>
      <c r="G24" s="44">
        <f t="shared" si="1"/>
        <v>6000000</v>
      </c>
      <c r="H24" s="29">
        <v>0</v>
      </c>
      <c r="I24" s="29">
        <v>0</v>
      </c>
      <c r="J24" s="29">
        <v>0</v>
      </c>
      <c r="K24" s="30">
        <f>K28+K32+K36+K40+K44+K48+K52+K56+K60+K64</f>
        <v>6000000</v>
      </c>
      <c r="L24" s="30">
        <v>0</v>
      </c>
      <c r="M24" s="30">
        <v>0</v>
      </c>
      <c r="N24" s="79"/>
    </row>
    <row r="25" spans="1:14" ht="32.25" customHeight="1">
      <c r="A25" s="55"/>
      <c r="B25" s="80"/>
      <c r="C25" s="80"/>
      <c r="D25" s="80"/>
      <c r="E25" s="80"/>
      <c r="F25" s="21" t="s">
        <v>54</v>
      </c>
      <c r="G25" s="44">
        <f t="shared" si="1"/>
        <v>1369135.55</v>
      </c>
      <c r="H25" s="29">
        <v>0</v>
      </c>
      <c r="I25" s="29">
        <v>0</v>
      </c>
      <c r="J25" s="29">
        <v>0</v>
      </c>
      <c r="K25" s="30">
        <f>K29+K33+K37+K41+K45+K49+K53+K57+K61+K65</f>
        <v>1369135.55</v>
      </c>
      <c r="L25" s="30">
        <v>0</v>
      </c>
      <c r="M25" s="30">
        <v>0</v>
      </c>
      <c r="N25" s="80"/>
    </row>
    <row r="26" spans="1:14" ht="35.25" customHeight="1">
      <c r="A26" s="68" t="s">
        <v>64</v>
      </c>
      <c r="B26" s="59" t="s">
        <v>66</v>
      </c>
      <c r="C26" s="59" t="s">
        <v>62</v>
      </c>
      <c r="D26" s="59" t="s">
        <v>26</v>
      </c>
      <c r="E26" s="59" t="s">
        <v>65</v>
      </c>
      <c r="F26" s="38" t="s">
        <v>23</v>
      </c>
      <c r="G26" s="39">
        <f>SUM(G27:G29)</f>
        <v>903923.78</v>
      </c>
      <c r="H26" s="39">
        <f t="shared" ref="H26:M26" si="14">SUM(H27:H29)</f>
        <v>0</v>
      </c>
      <c r="I26" s="39">
        <f t="shared" si="14"/>
        <v>0</v>
      </c>
      <c r="J26" s="39">
        <f t="shared" si="14"/>
        <v>0</v>
      </c>
      <c r="K26" s="52">
        <f t="shared" si="14"/>
        <v>903923.78</v>
      </c>
      <c r="L26" s="52">
        <f t="shared" si="14"/>
        <v>0</v>
      </c>
      <c r="M26" s="52">
        <f t="shared" si="14"/>
        <v>0</v>
      </c>
      <c r="N26" s="59" t="s">
        <v>93</v>
      </c>
    </row>
    <row r="27" spans="1:14" ht="35.25" customHeight="1">
      <c r="A27" s="68"/>
      <c r="B27" s="59"/>
      <c r="C27" s="59"/>
      <c r="D27" s="59"/>
      <c r="E27" s="59"/>
      <c r="F27" s="27" t="s">
        <v>20</v>
      </c>
      <c r="G27" s="39">
        <f t="shared" ref="G27:G29" si="15">SUM(H27:M27)</f>
        <v>0</v>
      </c>
      <c r="H27" s="28">
        <v>0</v>
      </c>
      <c r="I27" s="28">
        <v>0</v>
      </c>
      <c r="J27" s="28">
        <v>0</v>
      </c>
      <c r="K27" s="31">
        <v>0</v>
      </c>
      <c r="L27" s="31">
        <v>0</v>
      </c>
      <c r="M27" s="31">
        <v>0</v>
      </c>
      <c r="N27" s="59"/>
    </row>
    <row r="28" spans="1:14" ht="35.25" customHeight="1">
      <c r="A28" s="68"/>
      <c r="B28" s="59"/>
      <c r="C28" s="59"/>
      <c r="D28" s="59"/>
      <c r="E28" s="59"/>
      <c r="F28" s="27" t="s">
        <v>21</v>
      </c>
      <c r="G28" s="39">
        <f t="shared" si="15"/>
        <v>735791.81</v>
      </c>
      <c r="H28" s="28">
        <v>0</v>
      </c>
      <c r="I28" s="28">
        <v>0</v>
      </c>
      <c r="J28" s="28">
        <v>0</v>
      </c>
      <c r="K28" s="31">
        <v>735791.81</v>
      </c>
      <c r="L28" s="31">
        <v>0</v>
      </c>
      <c r="M28" s="31">
        <v>0</v>
      </c>
      <c r="N28" s="59"/>
    </row>
    <row r="29" spans="1:14" ht="35.25" customHeight="1">
      <c r="A29" s="68"/>
      <c r="B29" s="59"/>
      <c r="C29" s="59"/>
      <c r="D29" s="59"/>
      <c r="E29" s="59"/>
      <c r="F29" s="27" t="s">
        <v>54</v>
      </c>
      <c r="G29" s="39">
        <f t="shared" si="15"/>
        <v>168131.97</v>
      </c>
      <c r="H29" s="28">
        <v>0</v>
      </c>
      <c r="I29" s="28">
        <v>0</v>
      </c>
      <c r="J29" s="28">
        <v>0</v>
      </c>
      <c r="K29" s="31">
        <f>122631.97+45500</f>
        <v>168131.97</v>
      </c>
      <c r="L29" s="31">
        <v>0</v>
      </c>
      <c r="M29" s="31">
        <v>0</v>
      </c>
      <c r="N29" s="59"/>
    </row>
    <row r="30" spans="1:14" ht="35.25" customHeight="1">
      <c r="A30" s="68" t="s">
        <v>67</v>
      </c>
      <c r="B30" s="59" t="s">
        <v>68</v>
      </c>
      <c r="C30" s="59" t="s">
        <v>62</v>
      </c>
      <c r="D30" s="59" t="s">
        <v>26</v>
      </c>
      <c r="E30" s="59" t="s">
        <v>65</v>
      </c>
      <c r="F30" s="38" t="s">
        <v>23</v>
      </c>
      <c r="G30" s="39">
        <f>SUM(G31:G33)</f>
        <v>372933</v>
      </c>
      <c r="H30" s="39">
        <f t="shared" ref="H30" si="16">SUM(H31:H33)</f>
        <v>0</v>
      </c>
      <c r="I30" s="39">
        <f t="shared" ref="I30" si="17">SUM(I31:I33)</f>
        <v>0</v>
      </c>
      <c r="J30" s="39">
        <f t="shared" ref="J30" si="18">SUM(J31:J33)</f>
        <v>0</v>
      </c>
      <c r="K30" s="52">
        <f t="shared" ref="K30" si="19">SUM(K31:K33)</f>
        <v>372933</v>
      </c>
      <c r="L30" s="52">
        <f t="shared" ref="L30" si="20">SUM(L31:L33)</f>
        <v>0</v>
      </c>
      <c r="M30" s="52">
        <f t="shared" ref="M30" si="21">SUM(M31:M33)</f>
        <v>0</v>
      </c>
      <c r="N30" s="59" t="s">
        <v>94</v>
      </c>
    </row>
    <row r="31" spans="1:14" ht="30" customHeight="1">
      <c r="A31" s="68"/>
      <c r="B31" s="59"/>
      <c r="C31" s="59"/>
      <c r="D31" s="59"/>
      <c r="E31" s="59"/>
      <c r="F31" s="27" t="s">
        <v>20</v>
      </c>
      <c r="G31" s="39">
        <f t="shared" ref="G31:G33" si="22">SUM(H31:M31)</f>
        <v>0</v>
      </c>
      <c r="H31" s="28">
        <v>0</v>
      </c>
      <c r="I31" s="28">
        <v>0</v>
      </c>
      <c r="J31" s="28">
        <v>0</v>
      </c>
      <c r="K31" s="31">
        <v>0</v>
      </c>
      <c r="L31" s="31">
        <v>0</v>
      </c>
      <c r="M31" s="31">
        <v>0</v>
      </c>
      <c r="N31" s="59"/>
    </row>
    <row r="32" spans="1:14" ht="30">
      <c r="A32" s="68"/>
      <c r="B32" s="59"/>
      <c r="C32" s="59"/>
      <c r="D32" s="59"/>
      <c r="E32" s="59"/>
      <c r="F32" s="27" t="s">
        <v>21</v>
      </c>
      <c r="G32" s="39">
        <f t="shared" si="22"/>
        <v>303674.01</v>
      </c>
      <c r="H32" s="28">
        <v>0</v>
      </c>
      <c r="I32" s="28">
        <v>0</v>
      </c>
      <c r="J32" s="28">
        <v>0</v>
      </c>
      <c r="K32" s="31">
        <v>303674.01</v>
      </c>
      <c r="L32" s="31">
        <v>0</v>
      </c>
      <c r="M32" s="31">
        <v>0</v>
      </c>
      <c r="N32" s="59"/>
    </row>
    <row r="33" spans="1:14" ht="32.25" customHeight="1">
      <c r="A33" s="68"/>
      <c r="B33" s="59"/>
      <c r="C33" s="59"/>
      <c r="D33" s="59"/>
      <c r="E33" s="59"/>
      <c r="F33" s="27" t="s">
        <v>54</v>
      </c>
      <c r="G33" s="39">
        <f t="shared" si="22"/>
        <v>69258.989999999991</v>
      </c>
      <c r="H33" s="28">
        <v>0</v>
      </c>
      <c r="I33" s="28">
        <v>0</v>
      </c>
      <c r="J33" s="28">
        <v>0</v>
      </c>
      <c r="K33" s="31">
        <f>50612.34+18646.65</f>
        <v>69258.989999999991</v>
      </c>
      <c r="L33" s="31">
        <v>0</v>
      </c>
      <c r="M33" s="31">
        <v>0</v>
      </c>
      <c r="N33" s="59"/>
    </row>
    <row r="34" spans="1:14" ht="35.25" customHeight="1">
      <c r="A34" s="53" t="s">
        <v>69</v>
      </c>
      <c r="B34" s="56" t="s">
        <v>70</v>
      </c>
      <c r="C34" s="56" t="s">
        <v>62</v>
      </c>
      <c r="D34" s="56" t="s">
        <v>26</v>
      </c>
      <c r="E34" s="56" t="s">
        <v>65</v>
      </c>
      <c r="F34" s="38" t="s">
        <v>23</v>
      </c>
      <c r="G34" s="39">
        <f>SUM(G35:G37)</f>
        <v>1100000.3999999999</v>
      </c>
      <c r="H34" s="39">
        <f t="shared" ref="H34" si="23">SUM(H35:H37)</f>
        <v>0</v>
      </c>
      <c r="I34" s="39">
        <f t="shared" ref="I34" si="24">SUM(I35:I37)</f>
        <v>0</v>
      </c>
      <c r="J34" s="39">
        <f t="shared" ref="J34" si="25">SUM(J35:J37)</f>
        <v>0</v>
      </c>
      <c r="K34" s="52">
        <f t="shared" ref="K34" si="26">SUM(K35:K37)</f>
        <v>1100000.3999999999</v>
      </c>
      <c r="L34" s="52">
        <f t="shared" ref="L34" si="27">SUM(L35:L37)</f>
        <v>0</v>
      </c>
      <c r="M34" s="52">
        <f t="shared" ref="M34" si="28">SUM(M35:M37)</f>
        <v>0</v>
      </c>
      <c r="N34" s="59" t="s">
        <v>85</v>
      </c>
    </row>
    <row r="35" spans="1:14" ht="30" customHeight="1">
      <c r="A35" s="54"/>
      <c r="B35" s="57"/>
      <c r="C35" s="57"/>
      <c r="D35" s="57"/>
      <c r="E35" s="57"/>
      <c r="F35" s="27" t="s">
        <v>20</v>
      </c>
      <c r="G35" s="39">
        <f t="shared" ref="G35:G45" si="29">SUM(H35:M35)</f>
        <v>0</v>
      </c>
      <c r="H35" s="28">
        <v>0</v>
      </c>
      <c r="I35" s="28">
        <v>0</v>
      </c>
      <c r="J35" s="28">
        <v>0</v>
      </c>
      <c r="K35" s="31">
        <v>0</v>
      </c>
      <c r="L35" s="31">
        <v>0</v>
      </c>
      <c r="M35" s="31">
        <v>0</v>
      </c>
      <c r="N35" s="59"/>
    </row>
    <row r="36" spans="1:14" ht="30">
      <c r="A36" s="54"/>
      <c r="B36" s="57"/>
      <c r="C36" s="57"/>
      <c r="D36" s="57"/>
      <c r="E36" s="57"/>
      <c r="F36" s="27" t="s">
        <v>21</v>
      </c>
      <c r="G36" s="39">
        <f t="shared" si="29"/>
        <v>895714.63</v>
      </c>
      <c r="H36" s="28">
        <v>0</v>
      </c>
      <c r="I36" s="28">
        <v>0</v>
      </c>
      <c r="J36" s="28">
        <v>0</v>
      </c>
      <c r="K36" s="31">
        <v>895714.63</v>
      </c>
      <c r="L36" s="31">
        <v>0</v>
      </c>
      <c r="M36" s="31">
        <v>0</v>
      </c>
      <c r="N36" s="59"/>
    </row>
    <row r="37" spans="1:14" ht="32.25" customHeight="1">
      <c r="A37" s="55"/>
      <c r="B37" s="58"/>
      <c r="C37" s="58"/>
      <c r="D37" s="58"/>
      <c r="E37" s="58"/>
      <c r="F37" s="27" t="s">
        <v>54</v>
      </c>
      <c r="G37" s="39">
        <f t="shared" si="29"/>
        <v>204285.77</v>
      </c>
      <c r="H37" s="28">
        <v>0</v>
      </c>
      <c r="I37" s="28">
        <v>0</v>
      </c>
      <c r="J37" s="28">
        <v>0</v>
      </c>
      <c r="K37" s="31">
        <f>149285.77+55000</f>
        <v>204285.77</v>
      </c>
      <c r="L37" s="31">
        <v>0</v>
      </c>
      <c r="M37" s="31">
        <v>0</v>
      </c>
      <c r="N37" s="59"/>
    </row>
    <row r="38" spans="1:14" ht="40.5" customHeight="1">
      <c r="A38" s="53" t="s">
        <v>71</v>
      </c>
      <c r="B38" s="56" t="s">
        <v>77</v>
      </c>
      <c r="C38" s="56" t="s">
        <v>62</v>
      </c>
      <c r="D38" s="56" t="s">
        <v>26</v>
      </c>
      <c r="E38" s="56" t="s">
        <v>65</v>
      </c>
      <c r="F38" s="38" t="s">
        <v>23</v>
      </c>
      <c r="G38" s="39">
        <f>SUM(G39:G41)</f>
        <v>1100000.3999999999</v>
      </c>
      <c r="H38" s="39">
        <f t="shared" ref="H38" si="30">SUM(H39:H41)</f>
        <v>0</v>
      </c>
      <c r="I38" s="39">
        <f t="shared" ref="I38" si="31">SUM(I39:I41)</f>
        <v>0</v>
      </c>
      <c r="J38" s="39">
        <f t="shared" ref="J38" si="32">SUM(J39:J41)</f>
        <v>0</v>
      </c>
      <c r="K38" s="52">
        <f t="shared" ref="K38" si="33">SUM(K39:K41)</f>
        <v>1100000.3999999999</v>
      </c>
      <c r="L38" s="52">
        <f t="shared" ref="L38" si="34">SUM(L39:L41)</f>
        <v>0</v>
      </c>
      <c r="M38" s="52">
        <f t="shared" ref="M38" si="35">SUM(M39:M41)</f>
        <v>0</v>
      </c>
      <c r="N38" s="59" t="s">
        <v>85</v>
      </c>
    </row>
    <row r="39" spans="1:14" ht="40.5" customHeight="1">
      <c r="A39" s="54"/>
      <c r="B39" s="57"/>
      <c r="C39" s="57"/>
      <c r="D39" s="57"/>
      <c r="E39" s="57"/>
      <c r="F39" s="27" t="s">
        <v>20</v>
      </c>
      <c r="G39" s="39">
        <f t="shared" si="29"/>
        <v>0</v>
      </c>
      <c r="H39" s="28">
        <v>0</v>
      </c>
      <c r="I39" s="28">
        <v>0</v>
      </c>
      <c r="J39" s="28">
        <v>0</v>
      </c>
      <c r="K39" s="31">
        <v>0</v>
      </c>
      <c r="L39" s="31">
        <v>0</v>
      </c>
      <c r="M39" s="31">
        <v>0</v>
      </c>
      <c r="N39" s="59"/>
    </row>
    <row r="40" spans="1:14" ht="40.5" customHeight="1">
      <c r="A40" s="54"/>
      <c r="B40" s="57"/>
      <c r="C40" s="57"/>
      <c r="D40" s="57"/>
      <c r="E40" s="57"/>
      <c r="F40" s="27" t="s">
        <v>21</v>
      </c>
      <c r="G40" s="39">
        <f t="shared" si="29"/>
        <v>895714.63</v>
      </c>
      <c r="H40" s="28">
        <v>0</v>
      </c>
      <c r="I40" s="28">
        <v>0</v>
      </c>
      <c r="J40" s="28">
        <v>0</v>
      </c>
      <c r="K40" s="31">
        <v>895714.63</v>
      </c>
      <c r="L40" s="31">
        <v>0</v>
      </c>
      <c r="M40" s="31">
        <v>0</v>
      </c>
      <c r="N40" s="59"/>
    </row>
    <row r="41" spans="1:14" ht="40.5" customHeight="1">
      <c r="A41" s="55"/>
      <c r="B41" s="58"/>
      <c r="C41" s="58"/>
      <c r="D41" s="58"/>
      <c r="E41" s="58"/>
      <c r="F41" s="27" t="s">
        <v>54</v>
      </c>
      <c r="G41" s="39">
        <f t="shared" si="29"/>
        <v>204285.77</v>
      </c>
      <c r="H41" s="28">
        <v>0</v>
      </c>
      <c r="I41" s="28">
        <v>0</v>
      </c>
      <c r="J41" s="28">
        <v>0</v>
      </c>
      <c r="K41" s="31">
        <f>149285.77+55000</f>
        <v>204285.77</v>
      </c>
      <c r="L41" s="31">
        <v>0</v>
      </c>
      <c r="M41" s="31">
        <v>0</v>
      </c>
      <c r="N41" s="59"/>
    </row>
    <row r="42" spans="1:14" ht="40.5" customHeight="1">
      <c r="A42" s="53" t="s">
        <v>72</v>
      </c>
      <c r="B42" s="56" t="s">
        <v>78</v>
      </c>
      <c r="C42" s="56" t="s">
        <v>62</v>
      </c>
      <c r="D42" s="56" t="s">
        <v>26</v>
      </c>
      <c r="E42" s="56" t="s">
        <v>65</v>
      </c>
      <c r="F42" s="38" t="s">
        <v>23</v>
      </c>
      <c r="G42" s="39">
        <f>SUM(G43:G45)</f>
        <v>1100000.3999999999</v>
      </c>
      <c r="H42" s="39">
        <f t="shared" ref="H42" si="36">SUM(H43:H45)</f>
        <v>0</v>
      </c>
      <c r="I42" s="39">
        <f t="shared" ref="I42" si="37">SUM(I43:I45)</f>
        <v>0</v>
      </c>
      <c r="J42" s="39">
        <f t="shared" ref="J42" si="38">SUM(J43:J45)</f>
        <v>0</v>
      </c>
      <c r="K42" s="52">
        <f t="shared" ref="K42" si="39">SUM(K43:K45)</f>
        <v>1100000.3999999999</v>
      </c>
      <c r="L42" s="52">
        <f t="shared" ref="L42" si="40">SUM(L43:L45)</f>
        <v>0</v>
      </c>
      <c r="M42" s="52">
        <f t="shared" ref="M42" si="41">SUM(M43:M45)</f>
        <v>0</v>
      </c>
      <c r="N42" s="59" t="s">
        <v>85</v>
      </c>
    </row>
    <row r="43" spans="1:14" ht="30" customHeight="1">
      <c r="A43" s="54"/>
      <c r="B43" s="57"/>
      <c r="C43" s="57"/>
      <c r="D43" s="57"/>
      <c r="E43" s="57"/>
      <c r="F43" s="27" t="s">
        <v>20</v>
      </c>
      <c r="G43" s="39">
        <f t="shared" si="29"/>
        <v>0</v>
      </c>
      <c r="H43" s="28">
        <v>0</v>
      </c>
      <c r="I43" s="28">
        <v>0</v>
      </c>
      <c r="J43" s="28">
        <v>0</v>
      </c>
      <c r="K43" s="31">
        <v>0</v>
      </c>
      <c r="L43" s="31">
        <v>0</v>
      </c>
      <c r="M43" s="31">
        <v>0</v>
      </c>
      <c r="N43" s="59"/>
    </row>
    <row r="44" spans="1:14" ht="30">
      <c r="A44" s="54"/>
      <c r="B44" s="57"/>
      <c r="C44" s="57"/>
      <c r="D44" s="57"/>
      <c r="E44" s="57"/>
      <c r="F44" s="27" t="s">
        <v>21</v>
      </c>
      <c r="G44" s="39">
        <f t="shared" si="29"/>
        <v>895714.63</v>
      </c>
      <c r="H44" s="28">
        <v>0</v>
      </c>
      <c r="I44" s="28">
        <v>0</v>
      </c>
      <c r="J44" s="28">
        <v>0</v>
      </c>
      <c r="K44" s="31">
        <v>895714.63</v>
      </c>
      <c r="L44" s="31">
        <v>0</v>
      </c>
      <c r="M44" s="31">
        <v>0</v>
      </c>
      <c r="N44" s="59"/>
    </row>
    <row r="45" spans="1:14" ht="32.25" customHeight="1">
      <c r="A45" s="55"/>
      <c r="B45" s="58"/>
      <c r="C45" s="58"/>
      <c r="D45" s="58"/>
      <c r="E45" s="58"/>
      <c r="F45" s="27" t="s">
        <v>54</v>
      </c>
      <c r="G45" s="39">
        <f t="shared" si="29"/>
        <v>204285.77</v>
      </c>
      <c r="H45" s="28">
        <v>0</v>
      </c>
      <c r="I45" s="28">
        <v>0</v>
      </c>
      <c r="J45" s="28">
        <v>0</v>
      </c>
      <c r="K45" s="31">
        <f>149285.77+55000</f>
        <v>204285.77</v>
      </c>
      <c r="L45" s="31">
        <v>0</v>
      </c>
      <c r="M45" s="31">
        <v>0</v>
      </c>
      <c r="N45" s="59"/>
    </row>
    <row r="46" spans="1:14" ht="40.5" customHeight="1">
      <c r="A46" s="53" t="s">
        <v>73</v>
      </c>
      <c r="B46" s="56" t="s">
        <v>79</v>
      </c>
      <c r="C46" s="56" t="s">
        <v>62</v>
      </c>
      <c r="D46" s="56" t="s">
        <v>26</v>
      </c>
      <c r="E46" s="56" t="s">
        <v>65</v>
      </c>
      <c r="F46" s="38" t="s">
        <v>23</v>
      </c>
      <c r="G46" s="39">
        <f>SUM(G47:G49)</f>
        <v>499000</v>
      </c>
      <c r="H46" s="39">
        <f t="shared" ref="H46" si="42">SUM(H47:H49)</f>
        <v>0</v>
      </c>
      <c r="I46" s="39">
        <f t="shared" ref="I46" si="43">SUM(I47:I49)</f>
        <v>0</v>
      </c>
      <c r="J46" s="39">
        <f t="shared" ref="J46" si="44">SUM(J47:J49)</f>
        <v>0</v>
      </c>
      <c r="K46" s="52">
        <f t="shared" ref="K46" si="45">SUM(K47:K49)</f>
        <v>499000</v>
      </c>
      <c r="L46" s="52">
        <f t="shared" ref="L46" si="46">SUM(L47:L49)</f>
        <v>0</v>
      </c>
      <c r="M46" s="52">
        <f t="shared" ref="M46" si="47">SUM(M47:M49)</f>
        <v>0</v>
      </c>
      <c r="N46" s="59" t="s">
        <v>95</v>
      </c>
    </row>
    <row r="47" spans="1:14" ht="30" customHeight="1">
      <c r="A47" s="54"/>
      <c r="B47" s="57"/>
      <c r="C47" s="57"/>
      <c r="D47" s="57"/>
      <c r="E47" s="57"/>
      <c r="F47" s="27" t="s">
        <v>20</v>
      </c>
      <c r="G47" s="39">
        <f t="shared" ref="G47:G57" si="48">SUM(H47:M47)</f>
        <v>0</v>
      </c>
      <c r="H47" s="28">
        <v>0</v>
      </c>
      <c r="I47" s="28">
        <v>0</v>
      </c>
      <c r="J47" s="28">
        <v>0</v>
      </c>
      <c r="K47" s="31">
        <v>0</v>
      </c>
      <c r="L47" s="31">
        <v>0</v>
      </c>
      <c r="M47" s="31">
        <v>0</v>
      </c>
      <c r="N47" s="59"/>
    </row>
    <row r="48" spans="1:14" ht="30">
      <c r="A48" s="54"/>
      <c r="B48" s="57"/>
      <c r="C48" s="57"/>
      <c r="D48" s="57"/>
      <c r="E48" s="57"/>
      <c r="F48" s="27" t="s">
        <v>21</v>
      </c>
      <c r="G48" s="39">
        <f t="shared" si="48"/>
        <v>406328.57</v>
      </c>
      <c r="H48" s="28">
        <v>0</v>
      </c>
      <c r="I48" s="28">
        <v>0</v>
      </c>
      <c r="J48" s="28">
        <v>0</v>
      </c>
      <c r="K48" s="31">
        <v>406328.57</v>
      </c>
      <c r="L48" s="31">
        <v>0</v>
      </c>
      <c r="M48" s="31">
        <v>0</v>
      </c>
      <c r="N48" s="59"/>
    </row>
    <row r="49" spans="1:14" ht="32.25" customHeight="1">
      <c r="A49" s="55"/>
      <c r="B49" s="58"/>
      <c r="C49" s="58"/>
      <c r="D49" s="58"/>
      <c r="E49" s="58"/>
      <c r="F49" s="27" t="s">
        <v>54</v>
      </c>
      <c r="G49" s="39">
        <f t="shared" si="48"/>
        <v>92671.43</v>
      </c>
      <c r="H49" s="28">
        <v>0</v>
      </c>
      <c r="I49" s="28">
        <v>0</v>
      </c>
      <c r="J49" s="28">
        <v>0</v>
      </c>
      <c r="K49" s="31">
        <f>67721.43+24950</f>
        <v>92671.43</v>
      </c>
      <c r="L49" s="31">
        <v>0</v>
      </c>
      <c r="M49" s="31">
        <v>0</v>
      </c>
      <c r="N49" s="59"/>
    </row>
    <row r="50" spans="1:14" ht="40.5" customHeight="1">
      <c r="A50" s="53" t="s">
        <v>74</v>
      </c>
      <c r="B50" s="56" t="s">
        <v>80</v>
      </c>
      <c r="C50" s="56" t="s">
        <v>62</v>
      </c>
      <c r="D50" s="56" t="s">
        <v>26</v>
      </c>
      <c r="E50" s="56" t="s">
        <v>65</v>
      </c>
      <c r="F50" s="38" t="s">
        <v>23</v>
      </c>
      <c r="G50" s="39">
        <f>SUM(G51:G53)</f>
        <v>750500</v>
      </c>
      <c r="H50" s="39">
        <f t="shared" ref="H50" si="49">SUM(H51:H53)</f>
        <v>0</v>
      </c>
      <c r="I50" s="39">
        <f t="shared" ref="I50" si="50">SUM(I51:I53)</f>
        <v>0</v>
      </c>
      <c r="J50" s="39">
        <f t="shared" ref="J50" si="51">SUM(J51:J53)</f>
        <v>0</v>
      </c>
      <c r="K50" s="52">
        <f t="shared" ref="K50" si="52">SUM(K51:K53)</f>
        <v>750500</v>
      </c>
      <c r="L50" s="52">
        <f t="shared" ref="L50" si="53">SUM(L51:L53)</f>
        <v>0</v>
      </c>
      <c r="M50" s="52">
        <f t="shared" ref="M50" si="54">SUM(M51:M53)</f>
        <v>0</v>
      </c>
      <c r="N50" s="56" t="s">
        <v>96</v>
      </c>
    </row>
    <row r="51" spans="1:14" ht="30" customHeight="1">
      <c r="A51" s="54"/>
      <c r="B51" s="57"/>
      <c r="C51" s="57"/>
      <c r="D51" s="57"/>
      <c r="E51" s="57"/>
      <c r="F51" s="27" t="s">
        <v>20</v>
      </c>
      <c r="G51" s="39">
        <f t="shared" si="48"/>
        <v>0</v>
      </c>
      <c r="H51" s="28">
        <v>0</v>
      </c>
      <c r="I51" s="28">
        <v>0</v>
      </c>
      <c r="J51" s="28">
        <v>0</v>
      </c>
      <c r="K51" s="31">
        <v>0</v>
      </c>
      <c r="L51" s="31">
        <v>0</v>
      </c>
      <c r="M51" s="31">
        <v>0</v>
      </c>
      <c r="N51" s="57"/>
    </row>
    <row r="52" spans="1:14" ht="30">
      <c r="A52" s="54"/>
      <c r="B52" s="57"/>
      <c r="C52" s="57"/>
      <c r="D52" s="57"/>
      <c r="E52" s="57"/>
      <c r="F52" s="27" t="s">
        <v>21</v>
      </c>
      <c r="G52" s="39">
        <f t="shared" si="48"/>
        <v>611121.42000000004</v>
      </c>
      <c r="H52" s="28">
        <v>0</v>
      </c>
      <c r="I52" s="28">
        <v>0</v>
      </c>
      <c r="J52" s="28">
        <v>0</v>
      </c>
      <c r="K52" s="31">
        <v>611121.42000000004</v>
      </c>
      <c r="L52" s="31">
        <v>0</v>
      </c>
      <c r="M52" s="31">
        <v>0</v>
      </c>
      <c r="N52" s="57"/>
    </row>
    <row r="53" spans="1:14" ht="32.25" customHeight="1">
      <c r="A53" s="55"/>
      <c r="B53" s="58"/>
      <c r="C53" s="58"/>
      <c r="D53" s="58"/>
      <c r="E53" s="58"/>
      <c r="F53" s="27" t="s">
        <v>54</v>
      </c>
      <c r="G53" s="39">
        <f t="shared" si="48"/>
        <v>139378.58000000002</v>
      </c>
      <c r="H53" s="28">
        <v>0</v>
      </c>
      <c r="I53" s="28">
        <v>0</v>
      </c>
      <c r="J53" s="28">
        <v>0</v>
      </c>
      <c r="K53" s="31">
        <f>101853.58+37525</f>
        <v>139378.58000000002</v>
      </c>
      <c r="L53" s="31">
        <v>0</v>
      </c>
      <c r="M53" s="31">
        <v>0</v>
      </c>
      <c r="N53" s="57"/>
    </row>
    <row r="54" spans="1:14" ht="40.5" customHeight="1">
      <c r="A54" s="53" t="s">
        <v>75</v>
      </c>
      <c r="B54" s="59" t="s">
        <v>81</v>
      </c>
      <c r="C54" s="59" t="s">
        <v>62</v>
      </c>
      <c r="D54" s="59" t="s">
        <v>26</v>
      </c>
      <c r="E54" s="59" t="s">
        <v>65</v>
      </c>
      <c r="F54" s="38" t="s">
        <v>23</v>
      </c>
      <c r="G54" s="39">
        <f>SUM(G55:G57)</f>
        <v>415505</v>
      </c>
      <c r="H54" s="39">
        <f t="shared" ref="H54" si="55">SUM(H55:H57)</f>
        <v>0</v>
      </c>
      <c r="I54" s="39">
        <f t="shared" ref="I54" si="56">SUM(I55:I57)</f>
        <v>0</v>
      </c>
      <c r="J54" s="39">
        <f t="shared" ref="J54" si="57">SUM(J55:J57)</f>
        <v>0</v>
      </c>
      <c r="K54" s="52">
        <f t="shared" ref="K54" si="58">SUM(K55:K57)</f>
        <v>415505</v>
      </c>
      <c r="L54" s="52">
        <f t="shared" ref="L54" si="59">SUM(L55:L57)</f>
        <v>0</v>
      </c>
      <c r="M54" s="52">
        <f t="shared" ref="M54" si="60">SUM(M55:M57)</f>
        <v>0</v>
      </c>
      <c r="N54" s="59" t="s">
        <v>97</v>
      </c>
    </row>
    <row r="55" spans="1:14" ht="30" customHeight="1">
      <c r="A55" s="54"/>
      <c r="B55" s="59"/>
      <c r="C55" s="59"/>
      <c r="D55" s="59"/>
      <c r="E55" s="59"/>
      <c r="F55" s="27" t="s">
        <v>20</v>
      </c>
      <c r="G55" s="39">
        <f t="shared" si="48"/>
        <v>0</v>
      </c>
      <c r="H55" s="28">
        <v>0</v>
      </c>
      <c r="I55" s="28">
        <v>0</v>
      </c>
      <c r="J55" s="28">
        <v>0</v>
      </c>
      <c r="K55" s="31">
        <v>0</v>
      </c>
      <c r="L55" s="31">
        <v>0</v>
      </c>
      <c r="M55" s="31">
        <v>0</v>
      </c>
      <c r="N55" s="59"/>
    </row>
    <row r="56" spans="1:14" ht="30">
      <c r="A56" s="54"/>
      <c r="B56" s="59"/>
      <c r="C56" s="59"/>
      <c r="D56" s="59"/>
      <c r="E56" s="59"/>
      <c r="F56" s="27" t="s">
        <v>21</v>
      </c>
      <c r="G56" s="39">
        <f t="shared" si="48"/>
        <v>338339.79</v>
      </c>
      <c r="H56" s="28">
        <v>0</v>
      </c>
      <c r="I56" s="28">
        <v>0</v>
      </c>
      <c r="J56" s="28">
        <v>0</v>
      </c>
      <c r="K56" s="31">
        <v>338339.79</v>
      </c>
      <c r="L56" s="31">
        <v>0</v>
      </c>
      <c r="M56" s="31">
        <v>0</v>
      </c>
      <c r="N56" s="59"/>
    </row>
    <row r="57" spans="1:14" ht="32.25" customHeight="1">
      <c r="A57" s="55"/>
      <c r="B57" s="59"/>
      <c r="C57" s="59"/>
      <c r="D57" s="59"/>
      <c r="E57" s="59"/>
      <c r="F57" s="27" t="s">
        <v>54</v>
      </c>
      <c r="G57" s="39">
        <f t="shared" si="48"/>
        <v>77165.209999999992</v>
      </c>
      <c r="H57" s="28">
        <v>0</v>
      </c>
      <c r="I57" s="28">
        <v>0</v>
      </c>
      <c r="J57" s="28">
        <v>0</v>
      </c>
      <c r="K57" s="31">
        <f>56389.96+20775.25</f>
        <v>77165.209999999992</v>
      </c>
      <c r="L57" s="31">
        <v>0</v>
      </c>
      <c r="M57" s="31">
        <v>0</v>
      </c>
      <c r="N57" s="59"/>
    </row>
    <row r="58" spans="1:14" ht="40.5" customHeight="1">
      <c r="A58" s="53" t="s">
        <v>76</v>
      </c>
      <c r="B58" s="56" t="s">
        <v>82</v>
      </c>
      <c r="C58" s="56" t="s">
        <v>62</v>
      </c>
      <c r="D58" s="56" t="s">
        <v>26</v>
      </c>
      <c r="E58" s="56" t="s">
        <v>65</v>
      </c>
      <c r="F58" s="38" t="s">
        <v>23</v>
      </c>
      <c r="G58" s="39">
        <f>SUM(G59:G61)</f>
        <v>622500</v>
      </c>
      <c r="H58" s="39">
        <f t="shared" ref="H58" si="61">SUM(H59:H61)</f>
        <v>0</v>
      </c>
      <c r="I58" s="39">
        <f t="shared" ref="I58" si="62">SUM(I59:I61)</f>
        <v>0</v>
      </c>
      <c r="J58" s="39">
        <f t="shared" ref="J58" si="63">SUM(J59:J61)</f>
        <v>0</v>
      </c>
      <c r="K58" s="52">
        <f t="shared" ref="K58" si="64">SUM(K59:K61)</f>
        <v>622500</v>
      </c>
      <c r="L58" s="52">
        <f t="shared" ref="L58" si="65">SUM(L59:L61)</f>
        <v>0</v>
      </c>
      <c r="M58" s="52">
        <f t="shared" ref="M58" si="66">SUM(M59:M61)</f>
        <v>0</v>
      </c>
      <c r="N58" s="59" t="s">
        <v>98</v>
      </c>
    </row>
    <row r="59" spans="1:14" ht="30" customHeight="1">
      <c r="A59" s="54"/>
      <c r="B59" s="57"/>
      <c r="C59" s="57"/>
      <c r="D59" s="57"/>
      <c r="E59" s="57"/>
      <c r="F59" s="27" t="s">
        <v>20</v>
      </c>
      <c r="G59" s="39">
        <f t="shared" ref="G59:G61" si="67">SUM(H59:M59)</f>
        <v>0</v>
      </c>
      <c r="H59" s="28">
        <v>0</v>
      </c>
      <c r="I59" s="28">
        <v>0</v>
      </c>
      <c r="J59" s="28">
        <v>0</v>
      </c>
      <c r="K59" s="31">
        <v>0</v>
      </c>
      <c r="L59" s="31">
        <v>0</v>
      </c>
      <c r="M59" s="31">
        <v>0</v>
      </c>
      <c r="N59" s="59"/>
    </row>
    <row r="60" spans="1:14" ht="30">
      <c r="A60" s="54"/>
      <c r="B60" s="57"/>
      <c r="C60" s="57"/>
      <c r="D60" s="57"/>
      <c r="E60" s="57"/>
      <c r="F60" s="27" t="s">
        <v>21</v>
      </c>
      <c r="G60" s="39">
        <f t="shared" si="67"/>
        <v>506603.13</v>
      </c>
      <c r="H60" s="28">
        <v>0</v>
      </c>
      <c r="I60" s="28">
        <v>0</v>
      </c>
      <c r="J60" s="28">
        <v>0</v>
      </c>
      <c r="K60" s="31">
        <v>506603.13</v>
      </c>
      <c r="L60" s="31">
        <v>0</v>
      </c>
      <c r="M60" s="31">
        <v>0</v>
      </c>
      <c r="N60" s="59"/>
    </row>
    <row r="61" spans="1:14" ht="32.25" customHeight="1">
      <c r="A61" s="55"/>
      <c r="B61" s="58"/>
      <c r="C61" s="58"/>
      <c r="D61" s="58"/>
      <c r="E61" s="58"/>
      <c r="F61" s="27" t="s">
        <v>54</v>
      </c>
      <c r="G61" s="39">
        <f t="shared" si="67"/>
        <v>115896.87000000001</v>
      </c>
      <c r="H61" s="28">
        <v>0</v>
      </c>
      <c r="I61" s="28">
        <v>0</v>
      </c>
      <c r="J61" s="28">
        <v>0</v>
      </c>
      <c r="K61" s="31">
        <f>84433.85+31463.02</f>
        <v>115896.87000000001</v>
      </c>
      <c r="L61" s="31">
        <v>0</v>
      </c>
      <c r="M61" s="31">
        <v>0</v>
      </c>
      <c r="N61" s="59"/>
    </row>
    <row r="62" spans="1:14" ht="30" customHeight="1">
      <c r="A62" s="53" t="s">
        <v>90</v>
      </c>
      <c r="B62" s="56" t="s">
        <v>91</v>
      </c>
      <c r="C62" s="56" t="s">
        <v>62</v>
      </c>
      <c r="D62" s="56" t="s">
        <v>26</v>
      </c>
      <c r="E62" s="56" t="s">
        <v>65</v>
      </c>
      <c r="F62" s="38" t="s">
        <v>23</v>
      </c>
      <c r="G62" s="39">
        <f>SUM(G63:G65)</f>
        <v>504772.57</v>
      </c>
      <c r="H62" s="39">
        <f t="shared" ref="H62:M62" si="68">SUM(H63:H65)</f>
        <v>0</v>
      </c>
      <c r="I62" s="39">
        <f t="shared" si="68"/>
        <v>0</v>
      </c>
      <c r="J62" s="39">
        <f t="shared" si="68"/>
        <v>0</v>
      </c>
      <c r="K62" s="52">
        <f t="shared" si="68"/>
        <v>504772.57</v>
      </c>
      <c r="L62" s="52">
        <f t="shared" si="68"/>
        <v>0</v>
      </c>
      <c r="M62" s="52">
        <f t="shared" si="68"/>
        <v>0</v>
      </c>
      <c r="N62" s="59" t="s">
        <v>99</v>
      </c>
    </row>
    <row r="63" spans="1:14" ht="30" customHeight="1">
      <c r="A63" s="54"/>
      <c r="B63" s="57"/>
      <c r="C63" s="57"/>
      <c r="D63" s="57"/>
      <c r="E63" s="57"/>
      <c r="F63" s="51" t="s">
        <v>20</v>
      </c>
      <c r="G63" s="39">
        <f t="shared" ref="G63:G65" si="69">SUM(H63:M63)</f>
        <v>0</v>
      </c>
      <c r="H63" s="28">
        <v>0</v>
      </c>
      <c r="I63" s="28">
        <v>0</v>
      </c>
      <c r="J63" s="28">
        <v>0</v>
      </c>
      <c r="K63" s="31">
        <v>0</v>
      </c>
      <c r="L63" s="31">
        <v>0</v>
      </c>
      <c r="M63" s="31">
        <v>0</v>
      </c>
      <c r="N63" s="59"/>
    </row>
    <row r="64" spans="1:14" ht="30">
      <c r="A64" s="54"/>
      <c r="B64" s="57"/>
      <c r="C64" s="57"/>
      <c r="D64" s="57"/>
      <c r="E64" s="57"/>
      <c r="F64" s="51" t="s">
        <v>21</v>
      </c>
      <c r="G64" s="39">
        <f t="shared" si="69"/>
        <v>410997.38</v>
      </c>
      <c r="H64" s="28">
        <v>0</v>
      </c>
      <c r="I64" s="28">
        <v>0</v>
      </c>
      <c r="J64" s="28">
        <v>0</v>
      </c>
      <c r="K64" s="31">
        <v>410997.38</v>
      </c>
      <c r="L64" s="31">
        <v>0</v>
      </c>
      <c r="M64" s="31">
        <v>0</v>
      </c>
      <c r="N64" s="59"/>
    </row>
    <row r="65" spans="1:14" ht="32.25" customHeight="1">
      <c r="A65" s="55"/>
      <c r="B65" s="58"/>
      <c r="C65" s="58"/>
      <c r="D65" s="58"/>
      <c r="E65" s="58"/>
      <c r="F65" s="51" t="s">
        <v>54</v>
      </c>
      <c r="G65" s="39">
        <f t="shared" si="69"/>
        <v>93775.19</v>
      </c>
      <c r="H65" s="28">
        <v>0</v>
      </c>
      <c r="I65" s="28">
        <v>0</v>
      </c>
      <c r="J65" s="28">
        <v>0</v>
      </c>
      <c r="K65" s="31">
        <f>68499.56+25275.63</f>
        <v>93775.19</v>
      </c>
      <c r="L65" s="31">
        <v>0</v>
      </c>
      <c r="M65" s="31">
        <v>0</v>
      </c>
      <c r="N65" s="59"/>
    </row>
    <row r="66" spans="1:14">
      <c r="A66" s="71" t="s">
        <v>88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3"/>
    </row>
    <row r="67" spans="1:14" ht="33.75" customHeight="1">
      <c r="A67" s="68" t="s">
        <v>29</v>
      </c>
      <c r="B67" s="68" t="s">
        <v>89</v>
      </c>
      <c r="C67" s="68" t="s">
        <v>63</v>
      </c>
      <c r="D67" s="68" t="s">
        <v>26</v>
      </c>
      <c r="E67" s="68" t="s">
        <v>27</v>
      </c>
      <c r="F67" s="38" t="s">
        <v>23</v>
      </c>
      <c r="G67" s="39">
        <f>SUM(G68:G71)</f>
        <v>360948.7</v>
      </c>
      <c r="H67" s="39">
        <f t="shared" ref="H67" si="70">SUM(H68:H71)</f>
        <v>44952</v>
      </c>
      <c r="I67" s="39">
        <f t="shared" ref="I67" si="71">SUM(I68:I71)</f>
        <v>30000</v>
      </c>
      <c r="J67" s="39">
        <f t="shared" ref="J67" si="72">SUM(J68:J71)</f>
        <v>75996.7</v>
      </c>
      <c r="K67" s="52">
        <f t="shared" ref="K67" si="73">SUM(K68:K71)</f>
        <v>70000</v>
      </c>
      <c r="L67" s="52">
        <f t="shared" ref="L67" si="74">SUM(L68:L71)</f>
        <v>70000</v>
      </c>
      <c r="M67" s="52">
        <f t="shared" ref="M67" si="75">SUM(M68:M71)</f>
        <v>70000</v>
      </c>
      <c r="N67" s="68" t="s">
        <v>31</v>
      </c>
    </row>
    <row r="68" spans="1:14" ht="33.75" customHeight="1">
      <c r="A68" s="68"/>
      <c r="B68" s="68"/>
      <c r="C68" s="68"/>
      <c r="D68" s="68"/>
      <c r="E68" s="68"/>
      <c r="F68" s="5" t="s">
        <v>20</v>
      </c>
      <c r="G68" s="43">
        <f>SUM(H68:M68)</f>
        <v>0</v>
      </c>
      <c r="H68" s="25">
        <v>0</v>
      </c>
      <c r="I68" s="25">
        <v>0</v>
      </c>
      <c r="J68" s="25">
        <v>0</v>
      </c>
      <c r="K68" s="26">
        <v>0</v>
      </c>
      <c r="L68" s="26">
        <v>0</v>
      </c>
      <c r="M68" s="26">
        <v>0</v>
      </c>
      <c r="N68" s="68"/>
    </row>
    <row r="69" spans="1:14" ht="33.75" customHeight="1">
      <c r="A69" s="68"/>
      <c r="B69" s="68"/>
      <c r="C69" s="68"/>
      <c r="D69" s="68"/>
      <c r="E69" s="68"/>
      <c r="F69" s="5" t="s">
        <v>21</v>
      </c>
      <c r="G69" s="43">
        <f t="shared" ref="G69:G76" si="76">SUM(H69:M69)</f>
        <v>0</v>
      </c>
      <c r="H69" s="25">
        <v>0</v>
      </c>
      <c r="I69" s="25">
        <v>0</v>
      </c>
      <c r="J69" s="25">
        <v>0</v>
      </c>
      <c r="K69" s="26">
        <v>0</v>
      </c>
      <c r="L69" s="26">
        <v>0</v>
      </c>
      <c r="M69" s="26">
        <v>0</v>
      </c>
      <c r="N69" s="68"/>
    </row>
    <row r="70" spans="1:14" ht="33.75" customHeight="1">
      <c r="A70" s="68"/>
      <c r="B70" s="68"/>
      <c r="C70" s="68"/>
      <c r="D70" s="68"/>
      <c r="E70" s="68"/>
      <c r="F70" s="5" t="s">
        <v>54</v>
      </c>
      <c r="G70" s="43">
        <f t="shared" si="76"/>
        <v>360948.7</v>
      </c>
      <c r="H70" s="25">
        <v>44952</v>
      </c>
      <c r="I70" s="25">
        <v>30000</v>
      </c>
      <c r="J70" s="25">
        <v>75996.7</v>
      </c>
      <c r="K70" s="26">
        <v>70000</v>
      </c>
      <c r="L70" s="26">
        <v>70000</v>
      </c>
      <c r="M70" s="26">
        <v>70000</v>
      </c>
      <c r="N70" s="68"/>
    </row>
    <row r="71" spans="1:14" ht="33.75" customHeight="1">
      <c r="A71" s="68"/>
      <c r="B71" s="68"/>
      <c r="C71" s="68"/>
      <c r="D71" s="68"/>
      <c r="E71" s="68"/>
      <c r="F71" s="5" t="s">
        <v>22</v>
      </c>
      <c r="G71" s="43">
        <f t="shared" si="76"/>
        <v>0</v>
      </c>
      <c r="H71" s="25">
        <v>0</v>
      </c>
      <c r="I71" s="25">
        <v>0</v>
      </c>
      <c r="J71" s="25">
        <v>0</v>
      </c>
      <c r="K71" s="26">
        <v>0</v>
      </c>
      <c r="L71" s="26">
        <v>0</v>
      </c>
      <c r="M71" s="26">
        <v>0</v>
      </c>
      <c r="N71" s="68"/>
    </row>
    <row r="72" spans="1:14" ht="37.5" customHeight="1">
      <c r="A72" s="81" t="s">
        <v>16</v>
      </c>
      <c r="B72" s="53" t="s">
        <v>30</v>
      </c>
      <c r="C72" s="53" t="s">
        <v>63</v>
      </c>
      <c r="D72" s="53" t="s">
        <v>26</v>
      </c>
      <c r="E72" s="53" t="s">
        <v>87</v>
      </c>
      <c r="F72" s="38" t="s">
        <v>23</v>
      </c>
      <c r="G72" s="39">
        <f>SUM(G73:G76)</f>
        <v>6266623</v>
      </c>
      <c r="H72" s="39">
        <f t="shared" ref="H72" si="77">SUM(H73:H76)</f>
        <v>1071012</v>
      </c>
      <c r="I72" s="39">
        <f t="shared" ref="I72" si="78">SUM(I73:I76)</f>
        <v>1056033</v>
      </c>
      <c r="J72" s="39">
        <f t="shared" ref="J72" si="79">SUM(J73:J76)</f>
        <v>1348486</v>
      </c>
      <c r="K72" s="52">
        <f t="shared" ref="K72" si="80">SUM(K73:K76)</f>
        <v>1191092</v>
      </c>
      <c r="L72" s="52">
        <f t="shared" ref="L72" si="81">SUM(L73:L76)</f>
        <v>800000</v>
      </c>
      <c r="M72" s="52">
        <f t="shared" ref="M72" si="82">SUM(M73:M76)</f>
        <v>800000</v>
      </c>
      <c r="N72" s="53" t="s">
        <v>86</v>
      </c>
    </row>
    <row r="73" spans="1:14" ht="37.5" customHeight="1">
      <c r="A73" s="82"/>
      <c r="B73" s="54"/>
      <c r="C73" s="54"/>
      <c r="D73" s="54"/>
      <c r="E73" s="54"/>
      <c r="F73" s="5" t="s">
        <v>20</v>
      </c>
      <c r="G73" s="43">
        <f t="shared" si="76"/>
        <v>0</v>
      </c>
      <c r="H73" s="25">
        <v>0</v>
      </c>
      <c r="I73" s="25">
        <v>0</v>
      </c>
      <c r="J73" s="25">
        <v>0</v>
      </c>
      <c r="K73" s="26">
        <v>0</v>
      </c>
      <c r="L73" s="26">
        <v>0</v>
      </c>
      <c r="M73" s="26">
        <v>0</v>
      </c>
      <c r="N73" s="54"/>
    </row>
    <row r="74" spans="1:14" ht="37.5" customHeight="1">
      <c r="A74" s="82"/>
      <c r="B74" s="54"/>
      <c r="C74" s="54"/>
      <c r="D74" s="54"/>
      <c r="E74" s="54"/>
      <c r="F74" s="5" t="s">
        <v>21</v>
      </c>
      <c r="G74" s="43">
        <f t="shared" si="76"/>
        <v>1466623</v>
      </c>
      <c r="H74" s="25">
        <v>271012</v>
      </c>
      <c r="I74" s="25">
        <v>256033</v>
      </c>
      <c r="J74" s="25">
        <v>548486</v>
      </c>
      <c r="K74" s="26">
        <v>391092</v>
      </c>
      <c r="L74" s="26">
        <v>0</v>
      </c>
      <c r="M74" s="26">
        <v>0</v>
      </c>
      <c r="N74" s="54"/>
    </row>
    <row r="75" spans="1:14" ht="37.5" customHeight="1">
      <c r="A75" s="82"/>
      <c r="B75" s="54"/>
      <c r="C75" s="54"/>
      <c r="D75" s="54"/>
      <c r="E75" s="54"/>
      <c r="F75" s="5" t="s">
        <v>54</v>
      </c>
      <c r="G75" s="43">
        <f t="shared" si="76"/>
        <v>3000000</v>
      </c>
      <c r="H75" s="25">
        <v>500000</v>
      </c>
      <c r="I75" s="25">
        <v>500000</v>
      </c>
      <c r="J75" s="25">
        <v>500000</v>
      </c>
      <c r="K75" s="26">
        <v>500000</v>
      </c>
      <c r="L75" s="26">
        <v>500000</v>
      </c>
      <c r="M75" s="26">
        <v>500000</v>
      </c>
      <c r="N75" s="54"/>
    </row>
    <row r="76" spans="1:14" ht="37.5" customHeight="1">
      <c r="A76" s="83"/>
      <c r="B76" s="55"/>
      <c r="C76" s="55"/>
      <c r="D76" s="55"/>
      <c r="E76" s="55"/>
      <c r="F76" s="5" t="s">
        <v>22</v>
      </c>
      <c r="G76" s="43">
        <f t="shared" si="76"/>
        <v>1800000</v>
      </c>
      <c r="H76" s="25">
        <v>300000</v>
      </c>
      <c r="I76" s="25">
        <v>300000</v>
      </c>
      <c r="J76" s="25">
        <v>300000</v>
      </c>
      <c r="K76" s="26">
        <v>300000</v>
      </c>
      <c r="L76" s="26">
        <v>300000</v>
      </c>
      <c r="M76" s="26">
        <v>300000</v>
      </c>
      <c r="N76" s="55"/>
    </row>
    <row r="77" spans="1:14">
      <c r="A77" s="71" t="s">
        <v>32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3"/>
    </row>
    <row r="78" spans="1:14" ht="32.25" customHeight="1">
      <c r="A78" s="68" t="s">
        <v>17</v>
      </c>
      <c r="B78" s="68" t="s">
        <v>33</v>
      </c>
      <c r="C78" s="68" t="s">
        <v>62</v>
      </c>
      <c r="D78" s="68" t="s">
        <v>26</v>
      </c>
      <c r="E78" s="68" t="s">
        <v>27</v>
      </c>
      <c r="F78" s="38" t="s">
        <v>23</v>
      </c>
      <c r="G78" s="39">
        <f>SUM(G79:G82)</f>
        <v>210000</v>
      </c>
      <c r="H78" s="39">
        <f t="shared" ref="H78" si="83">SUM(H79:H82)</f>
        <v>35000</v>
      </c>
      <c r="I78" s="39">
        <f t="shared" ref="I78" si="84">SUM(I79:I82)</f>
        <v>35000</v>
      </c>
      <c r="J78" s="39">
        <f t="shared" ref="J78" si="85">SUM(J79:J82)</f>
        <v>35000</v>
      </c>
      <c r="K78" s="52">
        <f t="shared" ref="K78" si="86">SUM(K79:K82)</f>
        <v>35000</v>
      </c>
      <c r="L78" s="52">
        <f t="shared" ref="L78" si="87">SUM(L79:L82)</f>
        <v>35000</v>
      </c>
      <c r="M78" s="52">
        <f t="shared" ref="M78" si="88">SUM(M79:M82)</f>
        <v>35000</v>
      </c>
      <c r="N78" s="68" t="s">
        <v>53</v>
      </c>
    </row>
    <row r="79" spans="1:14" ht="32.25" customHeight="1">
      <c r="A79" s="68"/>
      <c r="B79" s="68"/>
      <c r="C79" s="68"/>
      <c r="D79" s="68"/>
      <c r="E79" s="68"/>
      <c r="F79" s="5" t="s">
        <v>20</v>
      </c>
      <c r="G79" s="43">
        <f>SUM(H79:M79)</f>
        <v>0</v>
      </c>
      <c r="H79" s="25">
        <v>0</v>
      </c>
      <c r="I79" s="25">
        <v>0</v>
      </c>
      <c r="J79" s="25">
        <v>0</v>
      </c>
      <c r="K79" s="26">
        <v>0</v>
      </c>
      <c r="L79" s="26">
        <v>0</v>
      </c>
      <c r="M79" s="26">
        <v>0</v>
      </c>
      <c r="N79" s="68"/>
    </row>
    <row r="80" spans="1:14" ht="32.25" customHeight="1">
      <c r="A80" s="68"/>
      <c r="B80" s="68"/>
      <c r="C80" s="68"/>
      <c r="D80" s="68"/>
      <c r="E80" s="68"/>
      <c r="F80" s="5" t="s">
        <v>21</v>
      </c>
      <c r="G80" s="43">
        <f t="shared" ref="G80:G82" si="89">SUM(H80:M80)</f>
        <v>0</v>
      </c>
      <c r="H80" s="25">
        <v>0</v>
      </c>
      <c r="I80" s="25">
        <v>0</v>
      </c>
      <c r="J80" s="25">
        <v>0</v>
      </c>
      <c r="K80" s="26">
        <v>0</v>
      </c>
      <c r="L80" s="26">
        <v>0</v>
      </c>
      <c r="M80" s="26">
        <v>0</v>
      </c>
      <c r="N80" s="68"/>
    </row>
    <row r="81" spans="1:14" ht="32.25" customHeight="1">
      <c r="A81" s="68"/>
      <c r="B81" s="68"/>
      <c r="C81" s="68"/>
      <c r="D81" s="68"/>
      <c r="E81" s="68"/>
      <c r="F81" s="5" t="s">
        <v>54</v>
      </c>
      <c r="G81" s="43">
        <f t="shared" si="89"/>
        <v>210000</v>
      </c>
      <c r="H81" s="25">
        <v>35000</v>
      </c>
      <c r="I81" s="25">
        <v>35000</v>
      </c>
      <c r="J81" s="25">
        <v>35000</v>
      </c>
      <c r="K81" s="26">
        <v>35000</v>
      </c>
      <c r="L81" s="26">
        <v>35000</v>
      </c>
      <c r="M81" s="26">
        <v>35000</v>
      </c>
      <c r="N81" s="68"/>
    </row>
    <row r="82" spans="1:14" ht="32.25" customHeight="1">
      <c r="A82" s="68"/>
      <c r="B82" s="68"/>
      <c r="C82" s="68"/>
      <c r="D82" s="68"/>
      <c r="E82" s="68"/>
      <c r="F82" s="5" t="s">
        <v>22</v>
      </c>
      <c r="G82" s="43">
        <f t="shared" si="89"/>
        <v>0</v>
      </c>
      <c r="H82" s="25">
        <v>0</v>
      </c>
      <c r="I82" s="25">
        <v>0</v>
      </c>
      <c r="J82" s="25">
        <v>0</v>
      </c>
      <c r="K82" s="26">
        <v>0</v>
      </c>
      <c r="L82" s="26">
        <v>0</v>
      </c>
      <c r="M82" s="26">
        <v>0</v>
      </c>
      <c r="N82" s="68"/>
    </row>
    <row r="83" spans="1:14">
      <c r="A83" s="71" t="s">
        <v>34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3"/>
    </row>
    <row r="84" spans="1:14">
      <c r="A84" s="71" t="s">
        <v>35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3"/>
    </row>
    <row r="85" spans="1:14" ht="32.25" customHeight="1">
      <c r="A85" s="68" t="s">
        <v>18</v>
      </c>
      <c r="B85" s="68" t="s">
        <v>36</v>
      </c>
      <c r="C85" s="68" t="s">
        <v>62</v>
      </c>
      <c r="D85" s="68" t="s">
        <v>26</v>
      </c>
      <c r="E85" s="68" t="s">
        <v>27</v>
      </c>
      <c r="F85" s="38" t="s">
        <v>23</v>
      </c>
      <c r="G85" s="39">
        <f>SUM(G86:G89)</f>
        <v>13652865.810000001</v>
      </c>
      <c r="H85" s="39">
        <f t="shared" ref="H85" si="90">SUM(H86:H89)</f>
        <v>2115400</v>
      </c>
      <c r="I85" s="39">
        <f t="shared" ref="I85" si="91">SUM(I86:I89)</f>
        <v>2139728.19</v>
      </c>
      <c r="J85" s="39">
        <f t="shared" ref="J85" si="92">SUM(J86:J89)</f>
        <v>2376013.29</v>
      </c>
      <c r="K85" s="52">
        <f t="shared" ref="K85" si="93">SUM(K86:K89)</f>
        <v>2815086.63</v>
      </c>
      <c r="L85" s="52">
        <f t="shared" ref="L85" si="94">SUM(L86:L89)</f>
        <v>2523654.1500000004</v>
      </c>
      <c r="M85" s="52">
        <f t="shared" ref="M85" si="95">SUM(M86:M89)</f>
        <v>1682983.55</v>
      </c>
      <c r="N85" s="85" t="s">
        <v>83</v>
      </c>
    </row>
    <row r="86" spans="1:14" ht="32.25" customHeight="1">
      <c r="A86" s="68"/>
      <c r="B86" s="68"/>
      <c r="C86" s="68"/>
      <c r="D86" s="68"/>
      <c r="E86" s="68"/>
      <c r="F86" s="5" t="s">
        <v>20</v>
      </c>
      <c r="G86" s="44">
        <f>SUM(H86:M86)</f>
        <v>0</v>
      </c>
      <c r="H86" s="29">
        <v>0</v>
      </c>
      <c r="I86" s="29">
        <v>0</v>
      </c>
      <c r="J86" s="29">
        <v>0</v>
      </c>
      <c r="K86" s="30">
        <v>0</v>
      </c>
      <c r="L86" s="30">
        <v>0</v>
      </c>
      <c r="M86" s="30">
        <v>0</v>
      </c>
      <c r="N86" s="85"/>
    </row>
    <row r="87" spans="1:14" ht="32.25" customHeight="1">
      <c r="A87" s="68"/>
      <c r="B87" s="68"/>
      <c r="C87" s="68"/>
      <c r="D87" s="68"/>
      <c r="E87" s="68"/>
      <c r="F87" s="5" t="s">
        <v>21</v>
      </c>
      <c r="G87" s="44">
        <f t="shared" ref="G87:G89" si="96">SUM(H87:M87)</f>
        <v>8229431.7199999997</v>
      </c>
      <c r="H87" s="29">
        <v>1361500</v>
      </c>
      <c r="I87" s="29">
        <v>1342296.14</v>
      </c>
      <c r="J87" s="29">
        <v>1482009.99</v>
      </c>
      <c r="K87" s="30">
        <v>1773814.97</v>
      </c>
      <c r="L87" s="30">
        <v>1555240.61</v>
      </c>
      <c r="M87" s="30">
        <v>714570.01</v>
      </c>
      <c r="N87" s="85"/>
    </row>
    <row r="88" spans="1:14" ht="32.25" customHeight="1">
      <c r="A88" s="68"/>
      <c r="B88" s="68"/>
      <c r="C88" s="68"/>
      <c r="D88" s="68"/>
      <c r="E88" s="68"/>
      <c r="F88" s="5" t="s">
        <v>54</v>
      </c>
      <c r="G88" s="44">
        <f t="shared" si="96"/>
        <v>3023434.0900000003</v>
      </c>
      <c r="H88" s="29">
        <v>453900</v>
      </c>
      <c r="I88" s="29">
        <v>447432.05</v>
      </c>
      <c r="J88" s="29">
        <v>494003.3</v>
      </c>
      <c r="K88" s="30">
        <v>591271.66</v>
      </c>
      <c r="L88" s="30">
        <v>518413.54</v>
      </c>
      <c r="M88" s="30">
        <v>518413.54</v>
      </c>
      <c r="N88" s="85"/>
    </row>
    <row r="89" spans="1:14" ht="32.25" customHeight="1">
      <c r="A89" s="68"/>
      <c r="B89" s="68"/>
      <c r="C89" s="68"/>
      <c r="D89" s="68"/>
      <c r="E89" s="68"/>
      <c r="F89" s="5" t="s">
        <v>22</v>
      </c>
      <c r="G89" s="44">
        <f t="shared" si="96"/>
        <v>2400000</v>
      </c>
      <c r="H89" s="29">
        <v>300000</v>
      </c>
      <c r="I89" s="29">
        <v>350000</v>
      </c>
      <c r="J89" s="29">
        <v>400000</v>
      </c>
      <c r="K89" s="30">
        <v>450000</v>
      </c>
      <c r="L89" s="30">
        <v>450000</v>
      </c>
      <c r="M89" s="30">
        <v>450000</v>
      </c>
      <c r="N89" s="85"/>
    </row>
    <row r="90" spans="1:14">
      <c r="A90" s="74" t="s">
        <v>57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s="47" customFormat="1" ht="58.5" customHeight="1">
      <c r="A91" s="68" t="s">
        <v>58</v>
      </c>
      <c r="B91" s="84" t="s">
        <v>59</v>
      </c>
      <c r="C91" s="84" t="s">
        <v>60</v>
      </c>
      <c r="D91" s="68" t="s">
        <v>26</v>
      </c>
      <c r="E91" s="68" t="s">
        <v>27</v>
      </c>
      <c r="F91" s="38" t="s">
        <v>23</v>
      </c>
      <c r="G91" s="39">
        <f>SUM(G92:G95)</f>
        <v>969620.17999999993</v>
      </c>
      <c r="H91" s="39">
        <f t="shared" ref="H91" si="97">SUM(H92:H95)</f>
        <v>0</v>
      </c>
      <c r="I91" s="39">
        <f t="shared" ref="I91" si="98">SUM(I92:I95)</f>
        <v>0</v>
      </c>
      <c r="J91" s="39">
        <f t="shared" ref="J91" si="99">SUM(J92:J95)</f>
        <v>0</v>
      </c>
      <c r="K91" s="52">
        <f t="shared" ref="K91" si="100">SUM(K92:K95)</f>
        <v>969620.17999999993</v>
      </c>
      <c r="L91" s="52">
        <f t="shared" ref="L91" si="101">SUM(L92:L95)</f>
        <v>0</v>
      </c>
      <c r="M91" s="52">
        <f t="shared" ref="M91" si="102">SUM(M92:M95)</f>
        <v>0</v>
      </c>
      <c r="N91" s="68"/>
    </row>
    <row r="92" spans="1:14" s="47" customFormat="1" ht="58.5" customHeight="1">
      <c r="A92" s="68"/>
      <c r="B92" s="84"/>
      <c r="C92" s="84"/>
      <c r="D92" s="68"/>
      <c r="E92" s="68"/>
      <c r="F92" s="5" t="s">
        <v>20</v>
      </c>
      <c r="G92" s="43">
        <f>SUM(H92:M92)</f>
        <v>0</v>
      </c>
      <c r="H92" s="25">
        <v>0</v>
      </c>
      <c r="I92" s="25">
        <v>0</v>
      </c>
      <c r="J92" s="25">
        <v>0</v>
      </c>
      <c r="K92" s="26">
        <v>0</v>
      </c>
      <c r="L92" s="26">
        <v>0</v>
      </c>
      <c r="M92" s="26">
        <v>0</v>
      </c>
      <c r="N92" s="68"/>
    </row>
    <row r="93" spans="1:14" s="47" customFormat="1" ht="58.5" customHeight="1">
      <c r="A93" s="68"/>
      <c r="B93" s="84"/>
      <c r="C93" s="84"/>
      <c r="D93" s="68"/>
      <c r="E93" s="68"/>
      <c r="F93" s="5" t="s">
        <v>21</v>
      </c>
      <c r="G93" s="43">
        <f t="shared" ref="G93:G95" si="103">SUM(H93:M93)</f>
        <v>902100</v>
      </c>
      <c r="H93" s="25">
        <v>0</v>
      </c>
      <c r="I93" s="25">
        <v>0</v>
      </c>
      <c r="J93" s="25">
        <v>0</v>
      </c>
      <c r="K93" s="31">
        <v>902100</v>
      </c>
      <c r="L93" s="26">
        <v>0</v>
      </c>
      <c r="M93" s="26">
        <v>0</v>
      </c>
      <c r="N93" s="68"/>
    </row>
    <row r="94" spans="1:14" s="47" customFormat="1" ht="58.5" customHeight="1">
      <c r="A94" s="68"/>
      <c r="B94" s="84"/>
      <c r="C94" s="84"/>
      <c r="D94" s="68"/>
      <c r="E94" s="68"/>
      <c r="F94" s="5" t="s">
        <v>54</v>
      </c>
      <c r="G94" s="43">
        <f t="shared" si="103"/>
        <v>67520.179999999993</v>
      </c>
      <c r="H94" s="25">
        <v>0</v>
      </c>
      <c r="I94" s="25">
        <v>0</v>
      </c>
      <c r="J94" s="25">
        <v>0</v>
      </c>
      <c r="K94" s="31">
        <v>67520.179999999993</v>
      </c>
      <c r="L94" s="26">
        <v>0</v>
      </c>
      <c r="M94" s="26">
        <v>0</v>
      </c>
      <c r="N94" s="68"/>
    </row>
    <row r="95" spans="1:14" s="47" customFormat="1" ht="58.5" customHeight="1">
      <c r="A95" s="68"/>
      <c r="B95" s="84"/>
      <c r="C95" s="84"/>
      <c r="D95" s="68"/>
      <c r="E95" s="68"/>
      <c r="F95" s="5" t="s">
        <v>22</v>
      </c>
      <c r="G95" s="43">
        <f t="shared" si="103"/>
        <v>0</v>
      </c>
      <c r="H95" s="25">
        <v>0</v>
      </c>
      <c r="I95" s="25">
        <v>0</v>
      </c>
      <c r="J95" s="25">
        <v>0</v>
      </c>
      <c r="K95" s="26">
        <v>0</v>
      </c>
      <c r="L95" s="26">
        <v>0</v>
      </c>
      <c r="M95" s="26">
        <v>0</v>
      </c>
      <c r="N95" s="68"/>
    </row>
    <row r="96" spans="1:14" ht="35.25" customHeight="1">
      <c r="A96" s="62" t="s">
        <v>19</v>
      </c>
      <c r="B96" s="63"/>
      <c r="C96" s="63"/>
      <c r="D96" s="63"/>
      <c r="E96" s="64"/>
      <c r="F96" s="32" t="s">
        <v>20</v>
      </c>
      <c r="G96" s="45">
        <f>SUM(H96:M96)</f>
        <v>0</v>
      </c>
      <c r="H96" s="33">
        <f t="shared" ref="H96:M98" si="104">H13+H18+H23+H68+H73+H79+H86+H92</f>
        <v>0</v>
      </c>
      <c r="I96" s="33">
        <f t="shared" si="104"/>
        <v>0</v>
      </c>
      <c r="J96" s="33">
        <f t="shared" si="104"/>
        <v>0</v>
      </c>
      <c r="K96" s="34">
        <f t="shared" si="104"/>
        <v>0</v>
      </c>
      <c r="L96" s="34">
        <f t="shared" si="104"/>
        <v>0</v>
      </c>
      <c r="M96" s="34">
        <f t="shared" si="104"/>
        <v>0</v>
      </c>
      <c r="N96" s="75"/>
    </row>
    <row r="97" spans="1:14" ht="30">
      <c r="A97" s="62"/>
      <c r="B97" s="63"/>
      <c r="C97" s="63"/>
      <c r="D97" s="63"/>
      <c r="E97" s="64"/>
      <c r="F97" s="5" t="s">
        <v>21</v>
      </c>
      <c r="G97" s="39">
        <f t="shared" ref="G97:G98" si="105">SUM(H97:M97)</f>
        <v>16598154.719999997</v>
      </c>
      <c r="H97" s="33">
        <f t="shared" si="104"/>
        <v>1632512</v>
      </c>
      <c r="I97" s="33">
        <f t="shared" si="104"/>
        <v>1598329.14</v>
      </c>
      <c r="J97" s="33">
        <f t="shared" si="104"/>
        <v>2030495.99</v>
      </c>
      <c r="K97" s="35">
        <f t="shared" si="104"/>
        <v>9067006.9699999988</v>
      </c>
      <c r="L97" s="34">
        <f t="shared" si="104"/>
        <v>1555240.61</v>
      </c>
      <c r="M97" s="34">
        <f t="shared" si="104"/>
        <v>714570.01</v>
      </c>
      <c r="N97" s="76"/>
    </row>
    <row r="98" spans="1:14" ht="26.25" customHeight="1">
      <c r="A98" s="62"/>
      <c r="B98" s="63"/>
      <c r="C98" s="63"/>
      <c r="D98" s="63"/>
      <c r="E98" s="64"/>
      <c r="F98" s="5" t="s">
        <v>54</v>
      </c>
      <c r="G98" s="39">
        <f t="shared" si="105"/>
        <v>8101038.5199999996</v>
      </c>
      <c r="H98" s="33">
        <f t="shared" si="104"/>
        <v>1068852</v>
      </c>
      <c r="I98" s="33">
        <f t="shared" si="104"/>
        <v>1047432.05</v>
      </c>
      <c r="J98" s="33">
        <f t="shared" si="104"/>
        <v>1105000</v>
      </c>
      <c r="K98" s="35">
        <f t="shared" si="104"/>
        <v>2632927.39</v>
      </c>
      <c r="L98" s="34">
        <f t="shared" si="104"/>
        <v>1123413.54</v>
      </c>
      <c r="M98" s="34">
        <f t="shared" si="104"/>
        <v>1123413.54</v>
      </c>
      <c r="N98" s="76"/>
    </row>
    <row r="99" spans="1:14" ht="30">
      <c r="A99" s="62"/>
      <c r="B99" s="63"/>
      <c r="C99" s="63"/>
      <c r="D99" s="63"/>
      <c r="E99" s="64"/>
      <c r="F99" s="5" t="s">
        <v>22</v>
      </c>
      <c r="G99" s="43">
        <f>SUM(H99:M99)</f>
        <v>4200000</v>
      </c>
      <c r="H99" s="33">
        <f t="shared" ref="H99:L99" si="106">H16+H21+H71+H76+H82+H89+H95</f>
        <v>600000</v>
      </c>
      <c r="I99" s="33">
        <f t="shared" si="106"/>
        <v>650000</v>
      </c>
      <c r="J99" s="33">
        <f>J16+J21+J71+J76+J82+J89+J95</f>
        <v>700000</v>
      </c>
      <c r="K99" s="35">
        <f t="shared" si="106"/>
        <v>750000</v>
      </c>
      <c r="L99" s="34">
        <f t="shared" si="106"/>
        <v>750000</v>
      </c>
      <c r="M99" s="34">
        <f>M16+M21+M71+M76+M82+M89+M95</f>
        <v>750000</v>
      </c>
      <c r="N99" s="76"/>
    </row>
    <row r="100" spans="1:14" ht="35.25" customHeight="1" thickBot="1">
      <c r="A100" s="65"/>
      <c r="B100" s="66"/>
      <c r="C100" s="66"/>
      <c r="D100" s="66"/>
      <c r="E100" s="67"/>
      <c r="F100" s="36" t="s">
        <v>23</v>
      </c>
      <c r="G100" s="46">
        <f>SUM(H100:M100)</f>
        <v>28899193.239999998</v>
      </c>
      <c r="H100" s="48">
        <f t="shared" ref="H100:M100" si="107">SUM(H96:H99)</f>
        <v>3301364</v>
      </c>
      <c r="I100" s="48">
        <f t="shared" si="107"/>
        <v>3295761.19</v>
      </c>
      <c r="J100" s="48">
        <f t="shared" si="107"/>
        <v>3835495.99</v>
      </c>
      <c r="K100" s="49">
        <f t="shared" si="107"/>
        <v>12449934.359999999</v>
      </c>
      <c r="L100" s="50">
        <f t="shared" si="107"/>
        <v>3428654.1500000004</v>
      </c>
      <c r="M100" s="50">
        <f t="shared" si="107"/>
        <v>2587983.5499999998</v>
      </c>
      <c r="N100" s="77"/>
    </row>
    <row r="101" spans="1:14">
      <c r="K101" s="37">
        <f>K100-K99</f>
        <v>11699934.359999999</v>
      </c>
      <c r="L101" s="37">
        <f t="shared" ref="L101:M101" si="108">L100-L99</f>
        <v>2678654.1500000004</v>
      </c>
      <c r="M101" s="37">
        <f t="shared" si="108"/>
        <v>1837983.5499999998</v>
      </c>
    </row>
    <row r="102" spans="1:14">
      <c r="K102" s="37"/>
    </row>
  </sheetData>
  <mergeCells count="125">
    <mergeCell ref="A91:A95"/>
    <mergeCell ref="B91:B95"/>
    <mergeCell ref="C91:C95"/>
    <mergeCell ref="D91:D95"/>
    <mergeCell ref="E91:E95"/>
    <mergeCell ref="N91:N95"/>
    <mergeCell ref="A78:A82"/>
    <mergeCell ref="B78:B82"/>
    <mergeCell ref="C78:C82"/>
    <mergeCell ref="D78:D82"/>
    <mergeCell ref="E78:E82"/>
    <mergeCell ref="N78:N82"/>
    <mergeCell ref="A85:A89"/>
    <mergeCell ref="B85:B89"/>
    <mergeCell ref="C85:C89"/>
    <mergeCell ref="D85:D89"/>
    <mergeCell ref="E85:E89"/>
    <mergeCell ref="N85:N89"/>
    <mergeCell ref="A67:A71"/>
    <mergeCell ref="B67:B71"/>
    <mergeCell ref="C67:C71"/>
    <mergeCell ref="D67:D71"/>
    <mergeCell ref="E67:E71"/>
    <mergeCell ref="N67:N71"/>
    <mergeCell ref="A72:A76"/>
    <mergeCell ref="B72:B76"/>
    <mergeCell ref="C72:C76"/>
    <mergeCell ref="D72:D76"/>
    <mergeCell ref="E72:E76"/>
    <mergeCell ref="N72:N76"/>
    <mergeCell ref="A12:A16"/>
    <mergeCell ref="B12:B16"/>
    <mergeCell ref="C12:C16"/>
    <mergeCell ref="D12:D16"/>
    <mergeCell ref="E12:E16"/>
    <mergeCell ref="N12:N16"/>
    <mergeCell ref="A17:A21"/>
    <mergeCell ref="B17:B21"/>
    <mergeCell ref="C17:C21"/>
    <mergeCell ref="D17:D21"/>
    <mergeCell ref="E17:E21"/>
    <mergeCell ref="N17:N21"/>
    <mergeCell ref="A54:A57"/>
    <mergeCell ref="B54:B57"/>
    <mergeCell ref="C54:C57"/>
    <mergeCell ref="D54:D57"/>
    <mergeCell ref="E54:E57"/>
    <mergeCell ref="N54:N57"/>
    <mergeCell ref="A58:A61"/>
    <mergeCell ref="B58:B61"/>
    <mergeCell ref="C58:C61"/>
    <mergeCell ref="D58:D61"/>
    <mergeCell ref="E58:E61"/>
    <mergeCell ref="N58:N61"/>
    <mergeCell ref="N26:N29"/>
    <mergeCell ref="A34:A37"/>
    <mergeCell ref="B34:B37"/>
    <mergeCell ref="C34:C37"/>
    <mergeCell ref="D34:D37"/>
    <mergeCell ref="E34:E37"/>
    <mergeCell ref="N34:N37"/>
    <mergeCell ref="A38:A41"/>
    <mergeCell ref="B38:B41"/>
    <mergeCell ref="C38:C41"/>
    <mergeCell ref="D38:D41"/>
    <mergeCell ref="E38:E41"/>
    <mergeCell ref="N38:N41"/>
    <mergeCell ref="N42:N45"/>
    <mergeCell ref="A46:A49"/>
    <mergeCell ref="B46:B49"/>
    <mergeCell ref="C46:C49"/>
    <mergeCell ref="D46:D49"/>
    <mergeCell ref="E46:E49"/>
    <mergeCell ref="N46:N49"/>
    <mergeCell ref="A22:A25"/>
    <mergeCell ref="B22:B25"/>
    <mergeCell ref="C22:C25"/>
    <mergeCell ref="D22:D25"/>
    <mergeCell ref="E22:E25"/>
    <mergeCell ref="N22:N25"/>
    <mergeCell ref="A30:A33"/>
    <mergeCell ref="B30:B33"/>
    <mergeCell ref="C30:C33"/>
    <mergeCell ref="D30:D33"/>
    <mergeCell ref="E30:E33"/>
    <mergeCell ref="N30:N33"/>
    <mergeCell ref="A26:A29"/>
    <mergeCell ref="B26:B29"/>
    <mergeCell ref="C26:C29"/>
    <mergeCell ref="D26:D29"/>
    <mergeCell ref="E26:E29"/>
    <mergeCell ref="A50:A53"/>
    <mergeCell ref="B50:B53"/>
    <mergeCell ref="C50:C53"/>
    <mergeCell ref="D50:D53"/>
    <mergeCell ref="E50:E53"/>
    <mergeCell ref="A42:A45"/>
    <mergeCell ref="B42:B45"/>
    <mergeCell ref="C42:C45"/>
    <mergeCell ref="D42:D45"/>
    <mergeCell ref="E42:E45"/>
    <mergeCell ref="A62:A65"/>
    <mergeCell ref="B62:B65"/>
    <mergeCell ref="C62:C65"/>
    <mergeCell ref="D62:D65"/>
    <mergeCell ref="E62:E65"/>
    <mergeCell ref="N62:N65"/>
    <mergeCell ref="B6:N6"/>
    <mergeCell ref="A96:E100"/>
    <mergeCell ref="N8:N9"/>
    <mergeCell ref="A11:N11"/>
    <mergeCell ref="G8:M8"/>
    <mergeCell ref="F8:F9"/>
    <mergeCell ref="A8:A9"/>
    <mergeCell ref="B8:B9"/>
    <mergeCell ref="C8:C9"/>
    <mergeCell ref="D8:D9"/>
    <mergeCell ref="E8:E9"/>
    <mergeCell ref="A66:N66"/>
    <mergeCell ref="A77:N77"/>
    <mergeCell ref="A84:N84"/>
    <mergeCell ref="A90:N90"/>
    <mergeCell ref="A83:N83"/>
    <mergeCell ref="N96:N100"/>
    <mergeCell ref="N50:N53"/>
  </mergeCells>
  <pageMargins left="0.39370078740157483" right="0.19685039370078741" top="0.19685039370078741" bottom="0.19685039370078741" header="0.31496062992125984" footer="0.31496062992125984"/>
  <pageSetup paperSize="9" scale="68" fitToHeight="0" orientation="landscape" r:id="rId1"/>
  <rowBreaks count="3" manualBreakCount="3">
    <brk id="25" max="13" man="1"/>
    <brk id="71" max="13" man="1"/>
    <brk id="8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abSelected="1" workbookViewId="0">
      <selection activeCell="J11" sqref="J11"/>
    </sheetView>
  </sheetViews>
  <sheetFormatPr defaultRowHeight="15"/>
  <cols>
    <col min="1" max="1" width="23.42578125" style="7" customWidth="1"/>
    <col min="2" max="2" width="22.140625" style="7" customWidth="1"/>
    <col min="3" max="8" width="15.7109375" style="7" customWidth="1"/>
    <col min="9" max="16384" width="9.140625" style="7"/>
  </cols>
  <sheetData>
    <row r="1" spans="1:8">
      <c r="H1" s="1" t="s">
        <v>51</v>
      </c>
    </row>
    <row r="2" spans="1:8">
      <c r="H2" s="1" t="s">
        <v>3</v>
      </c>
    </row>
    <row r="3" spans="1:8">
      <c r="H3" s="1" t="s">
        <v>4</v>
      </c>
    </row>
    <row r="4" spans="1:8">
      <c r="H4" s="1" t="s">
        <v>5</v>
      </c>
    </row>
    <row r="5" spans="1:8">
      <c r="H5" s="1"/>
    </row>
    <row r="6" spans="1:8" ht="39.75" customHeight="1">
      <c r="A6" s="60" t="s">
        <v>84</v>
      </c>
      <c r="B6" s="61"/>
      <c r="C6" s="61"/>
      <c r="D6" s="61"/>
      <c r="E6" s="61"/>
      <c r="F6" s="61"/>
      <c r="G6" s="61"/>
      <c r="H6" s="61"/>
    </row>
    <row r="8" spans="1:8" ht="31.5" customHeight="1">
      <c r="A8" s="86" t="s">
        <v>49</v>
      </c>
      <c r="B8" s="86" t="s">
        <v>50</v>
      </c>
      <c r="C8" s="88" t="s">
        <v>38</v>
      </c>
      <c r="D8" s="88"/>
      <c r="E8" s="88"/>
      <c r="F8" s="88"/>
      <c r="G8" s="88"/>
      <c r="H8" s="88"/>
    </row>
    <row r="9" spans="1:8" ht="16.5" thickBot="1">
      <c r="A9" s="87"/>
      <c r="B9" s="87"/>
      <c r="C9" s="6" t="s">
        <v>39</v>
      </c>
      <c r="D9" s="6" t="s">
        <v>40</v>
      </c>
      <c r="E9" s="6" t="s">
        <v>41</v>
      </c>
      <c r="F9" s="6" t="s">
        <v>42</v>
      </c>
      <c r="G9" s="6" t="s">
        <v>43</v>
      </c>
      <c r="H9" s="6" t="s">
        <v>44</v>
      </c>
    </row>
    <row r="10" spans="1:8" ht="35.1" customHeight="1" thickBot="1">
      <c r="A10" s="4" t="s">
        <v>48</v>
      </c>
      <c r="B10" s="89">
        <f>SUM(C10:H10)</f>
        <v>28899193.239999998</v>
      </c>
      <c r="C10" s="8">
        <f>SUM(C11:C14)</f>
        <v>3301364</v>
      </c>
      <c r="D10" s="8">
        <f t="shared" ref="D10:H10" si="0">SUM(D11:D14)</f>
        <v>3295761.19</v>
      </c>
      <c r="E10" s="8">
        <f t="shared" si="0"/>
        <v>3835495.99</v>
      </c>
      <c r="F10" s="89">
        <f>SUM(F11:F14)</f>
        <v>12449934.360000001</v>
      </c>
      <c r="G10" s="8">
        <f t="shared" si="0"/>
        <v>3428654.1500000004</v>
      </c>
      <c r="H10" s="9">
        <f t="shared" si="0"/>
        <v>2587983.5499999998</v>
      </c>
    </row>
    <row r="11" spans="1:8" ht="35.1" customHeight="1">
      <c r="A11" s="3" t="s">
        <v>55</v>
      </c>
      <c r="B11" s="10">
        <f>SUM(C11:H11)</f>
        <v>8101038.5199999996</v>
      </c>
      <c r="C11" s="11">
        <v>1068852</v>
      </c>
      <c r="D11" s="11">
        <v>1047432.05</v>
      </c>
      <c r="E11" s="11">
        <v>1105000</v>
      </c>
      <c r="F11" s="11">
        <v>2632927.39</v>
      </c>
      <c r="G11" s="12">
        <v>1123413.54</v>
      </c>
      <c r="H11" s="12">
        <v>1123413.54</v>
      </c>
    </row>
    <row r="12" spans="1:8" ht="35.1" customHeight="1">
      <c r="A12" s="2" t="s">
        <v>45</v>
      </c>
      <c r="B12" s="13">
        <f t="shared" ref="B12:B14" si="1">SUM(C12:H12)</f>
        <v>16598154.720000001</v>
      </c>
      <c r="C12" s="14">
        <v>1632512</v>
      </c>
      <c r="D12" s="14">
        <v>1598329.14</v>
      </c>
      <c r="E12" s="14">
        <v>2030495.99</v>
      </c>
      <c r="F12" s="14">
        <v>9067006.9700000007</v>
      </c>
      <c r="G12" s="15">
        <v>1555240.61</v>
      </c>
      <c r="H12" s="15">
        <v>714570.01</v>
      </c>
    </row>
    <row r="13" spans="1:8" ht="35.1" customHeight="1">
      <c r="A13" s="2" t="s">
        <v>46</v>
      </c>
      <c r="B13" s="16">
        <f t="shared" si="1"/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ht="35.1" customHeight="1">
      <c r="A14" s="2" t="s">
        <v>47</v>
      </c>
      <c r="B14" s="16">
        <f t="shared" si="1"/>
        <v>4200000</v>
      </c>
      <c r="C14" s="15">
        <v>600000</v>
      </c>
      <c r="D14" s="15">
        <v>650000</v>
      </c>
      <c r="E14" s="15">
        <v>700000</v>
      </c>
      <c r="F14" s="15">
        <v>750000</v>
      </c>
      <c r="G14" s="15">
        <v>750000</v>
      </c>
      <c r="H14" s="15">
        <v>750000</v>
      </c>
    </row>
  </sheetData>
  <mergeCells count="4">
    <mergeCell ref="A8:A9"/>
    <mergeCell ref="B8:B9"/>
    <mergeCell ref="A6:H6"/>
    <mergeCell ref="C8:H8"/>
  </mergeCells>
  <pageMargins left="0.39370078740157483" right="0.19685039370078741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Приложение2</vt:lpstr>
      <vt:lpstr>Приложение 3</vt:lpstr>
      <vt:lpstr>Приложение2!Область_печати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SPecialiST</cp:lastModifiedBy>
  <cp:lastPrinted>2023-12-15T11:30:54Z</cp:lastPrinted>
  <dcterms:created xsi:type="dcterms:W3CDTF">2022-11-12T09:17:17Z</dcterms:created>
  <dcterms:modified xsi:type="dcterms:W3CDTF">2023-12-15T11:30:56Z</dcterms:modified>
</cp:coreProperties>
</file>