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ПРОГРАММЫ\культура\"/>
    </mc:Choice>
  </mc:AlternateContent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№1'!$A$1:$O$236</definedName>
  </definedNames>
  <calcPr calcId="152511"/>
</workbook>
</file>

<file path=xl/calcChain.xml><?xml version="1.0" encoding="utf-8"?>
<calcChain xmlns="http://schemas.openxmlformats.org/spreadsheetml/2006/main">
  <c r="H41" i="4" l="1"/>
  <c r="K44" i="4"/>
  <c r="J44" i="4"/>
  <c r="I44" i="4"/>
  <c r="H44" i="4" s="1"/>
  <c r="K45" i="4"/>
  <c r="J45" i="4"/>
  <c r="I45" i="4"/>
  <c r="H45" i="4" s="1"/>
  <c r="K46" i="4"/>
  <c r="J46" i="4"/>
  <c r="I46" i="4"/>
  <c r="H46" i="4" s="1"/>
  <c r="K16" i="4"/>
  <c r="H229" i="4"/>
  <c r="I184" i="4"/>
  <c r="I181" i="4" s="1"/>
  <c r="I185" i="4"/>
  <c r="K25" i="4"/>
  <c r="J25" i="4"/>
  <c r="I25" i="4"/>
  <c r="K20" i="4"/>
  <c r="H20" i="4" s="1"/>
  <c r="H168" i="4"/>
  <c r="H167" i="4"/>
  <c r="H166" i="4"/>
  <c r="H165" i="4"/>
  <c r="H163" i="4"/>
  <c r="H162" i="4"/>
  <c r="H161" i="4"/>
  <c r="H160" i="4"/>
  <c r="H158" i="4"/>
  <c r="H157" i="4"/>
  <c r="H156" i="4"/>
  <c r="H155" i="4"/>
  <c r="H153" i="4"/>
  <c r="H152" i="4"/>
  <c r="H151" i="4"/>
  <c r="H150" i="4"/>
  <c r="H126" i="4"/>
  <c r="H125" i="4"/>
  <c r="H124" i="4"/>
  <c r="K122" i="4"/>
  <c r="J122" i="4"/>
  <c r="H123" i="4"/>
  <c r="H76" i="4"/>
  <c r="H64" i="4"/>
  <c r="H57" i="4"/>
  <c r="H54" i="4" s="1"/>
  <c r="I54" i="4"/>
  <c r="J54" i="4"/>
  <c r="K54" i="4"/>
  <c r="H52" i="4"/>
  <c r="I48" i="4"/>
  <c r="J48" i="4"/>
  <c r="K48" i="4"/>
  <c r="H26" i="4"/>
  <c r="H27" i="4"/>
  <c r="H28" i="4"/>
  <c r="H21" i="4"/>
  <c r="H22" i="4"/>
  <c r="H23" i="4"/>
  <c r="K18" i="4"/>
  <c r="K17" i="4"/>
  <c r="H19" i="4"/>
  <c r="K13" i="4"/>
  <c r="K185" i="4"/>
  <c r="K181" i="4" s="1"/>
  <c r="J185" i="4"/>
  <c r="H185" i="4" s="1"/>
  <c r="K219" i="4"/>
  <c r="J219" i="4"/>
  <c r="I219" i="4"/>
  <c r="H220" i="4"/>
  <c r="H221" i="4"/>
  <c r="H222" i="4"/>
  <c r="K214" i="4"/>
  <c r="J214" i="4"/>
  <c r="I214" i="4"/>
  <c r="H217" i="4"/>
  <c r="H214" i="4" s="1"/>
  <c r="H212" i="4"/>
  <c r="H209" i="4" s="1"/>
  <c r="H207" i="4"/>
  <c r="H204" i="4" s="1"/>
  <c r="H202" i="4"/>
  <c r="H199" i="4" s="1"/>
  <c r="H197" i="4"/>
  <c r="H194" i="4" s="1"/>
  <c r="H192" i="4"/>
  <c r="H189" i="4" s="1"/>
  <c r="J181" i="4"/>
  <c r="I82" i="4"/>
  <c r="H82" i="4" s="1"/>
  <c r="K111" i="4"/>
  <c r="J111" i="4"/>
  <c r="I111" i="4"/>
  <c r="H111" i="4"/>
  <c r="K106" i="4"/>
  <c r="J106" i="4"/>
  <c r="I106" i="4"/>
  <c r="H106" i="4"/>
  <c r="K101" i="4"/>
  <c r="J101" i="4"/>
  <c r="I101" i="4"/>
  <c r="H101" i="4"/>
  <c r="K96" i="4"/>
  <c r="J96" i="4"/>
  <c r="I96" i="4"/>
  <c r="H96" i="4"/>
  <c r="J116" i="4"/>
  <c r="K116" i="4"/>
  <c r="H91" i="4"/>
  <c r="K91" i="4"/>
  <c r="J91" i="4"/>
  <c r="I91" i="4"/>
  <c r="K135" i="4"/>
  <c r="J135" i="4"/>
  <c r="I135" i="4"/>
  <c r="I120" i="4"/>
  <c r="I116" i="4" s="1"/>
  <c r="I122" i="4"/>
  <c r="I194" i="4"/>
  <c r="J194" i="4"/>
  <c r="K42" i="4"/>
  <c r="K133" i="4"/>
  <c r="J133" i="4"/>
  <c r="I133" i="4"/>
  <c r="H133" i="4" s="1"/>
  <c r="K209" i="4"/>
  <c r="J209" i="4"/>
  <c r="I209" i="4"/>
  <c r="K199" i="4"/>
  <c r="J199" i="4"/>
  <c r="I199" i="4"/>
  <c r="K194" i="4"/>
  <c r="K189" i="4"/>
  <c r="J189" i="4"/>
  <c r="I189" i="4"/>
  <c r="K204" i="4"/>
  <c r="J204" i="4"/>
  <c r="I204" i="4"/>
  <c r="K164" i="4"/>
  <c r="J164" i="4"/>
  <c r="I164" i="4"/>
  <c r="K159" i="4"/>
  <c r="J159" i="4"/>
  <c r="I159" i="4"/>
  <c r="K154" i="4"/>
  <c r="J154" i="4"/>
  <c r="I154" i="4"/>
  <c r="K149" i="4"/>
  <c r="J149" i="4"/>
  <c r="I149" i="4"/>
  <c r="J18" i="4"/>
  <c r="J17" i="4"/>
  <c r="J42" i="4"/>
  <c r="I42" i="4"/>
  <c r="J16" i="4"/>
  <c r="I18" i="4"/>
  <c r="H18" i="4" s="1"/>
  <c r="I17" i="4"/>
  <c r="I16" i="4"/>
  <c r="I233" i="4" s="1"/>
  <c r="J13" i="4"/>
  <c r="H219" i="4" l="1"/>
  <c r="H154" i="4"/>
  <c r="H122" i="4"/>
  <c r="H159" i="4"/>
  <c r="H149" i="4"/>
  <c r="H164" i="4"/>
  <c r="H135" i="4"/>
  <c r="H120" i="4"/>
  <c r="H25" i="4"/>
  <c r="H16" i="4"/>
  <c r="I13" i="4"/>
  <c r="H17" i="4"/>
  <c r="H13" i="4" s="1"/>
  <c r="H116" i="4"/>
  <c r="K129" i="4"/>
  <c r="J235" i="4"/>
  <c r="K235" i="4"/>
  <c r="I235" i="4"/>
  <c r="J129" i="4"/>
  <c r="I129" i="4"/>
  <c r="H24" i="4"/>
  <c r="I30" i="4"/>
  <c r="J30" i="4"/>
  <c r="K30" i="4"/>
  <c r="H30" i="4" l="1"/>
  <c r="K233" i="4" l="1"/>
  <c r="K234" i="4" l="1"/>
  <c r="K79" i="4"/>
  <c r="N237" i="4" l="1"/>
  <c r="J233" i="4"/>
  <c r="H233" i="4" l="1"/>
  <c r="J234" i="4" l="1"/>
  <c r="I234" i="4"/>
  <c r="H234" i="4" l="1"/>
  <c r="H235" i="4"/>
  <c r="H75" i="4"/>
  <c r="K72" i="4"/>
  <c r="J72" i="4"/>
  <c r="I72" i="4"/>
  <c r="H180" i="4"/>
  <c r="P178" i="4"/>
  <c r="P180" i="4" s="1"/>
  <c r="K175" i="4"/>
  <c r="J175" i="4"/>
  <c r="I175" i="4"/>
  <c r="H69" i="4"/>
  <c r="K66" i="4"/>
  <c r="J66" i="4"/>
  <c r="I236" i="4"/>
  <c r="J236" i="4"/>
  <c r="K236" i="4"/>
  <c r="L237" i="4"/>
  <c r="H174" i="4"/>
  <c r="P172" i="4"/>
  <c r="P174" i="4" s="1"/>
  <c r="K169" i="4"/>
  <c r="J169" i="4"/>
  <c r="I169" i="4"/>
  <c r="H236" i="4" l="1"/>
  <c r="I66" i="4"/>
  <c r="H66" i="4" s="1"/>
  <c r="H175" i="4"/>
  <c r="H72" i="4"/>
  <c r="H169" i="4"/>
  <c r="H63" i="4" l="1"/>
  <c r="H90" i="4"/>
  <c r="H89" i="4"/>
  <c r="H53" i="4"/>
  <c r="H48" i="4" s="1"/>
  <c r="H35" i="4"/>
  <c r="H34" i="4"/>
  <c r="H42" i="4" l="1"/>
  <c r="H129" i="4"/>
  <c r="H10" i="4"/>
  <c r="H39" i="4"/>
  <c r="K36" i="4"/>
  <c r="J36" i="4"/>
  <c r="I36" i="4"/>
  <c r="H12" i="4"/>
  <c r="G61" i="10"/>
  <c r="F61" i="10"/>
  <c r="G48" i="10"/>
  <c r="F48" i="10"/>
  <c r="G43" i="10"/>
  <c r="F43" i="10"/>
  <c r="G38" i="10"/>
  <c r="F38" i="10"/>
  <c r="M237" i="4" l="1"/>
  <c r="H36" i="4"/>
  <c r="M238" i="4"/>
  <c r="M240" i="4" s="1"/>
  <c r="G33" i="10"/>
  <c r="F33" i="10"/>
  <c r="G28" i="10"/>
  <c r="F28" i="10"/>
  <c r="H132" i="4"/>
  <c r="H230" i="4"/>
  <c r="H228" i="4"/>
  <c r="H188" i="4"/>
  <c r="H148" i="4"/>
  <c r="H147" i="4"/>
  <c r="H146" i="4"/>
  <c r="H142" i="4"/>
  <c r="H136" i="4"/>
  <c r="H121" i="4"/>
  <c r="H62" i="4"/>
  <c r="H61" i="4"/>
  <c r="K59" i="4"/>
  <c r="J59" i="4"/>
  <c r="I59" i="4"/>
  <c r="L239" i="4" l="1"/>
  <c r="H59" i="4"/>
  <c r="F13" i="10"/>
  <c r="G13" i="10"/>
  <c r="F18" i="10"/>
  <c r="G18" i="10"/>
  <c r="G62" i="10" l="1"/>
  <c r="F62" i="10"/>
  <c r="G60" i="10"/>
  <c r="F60" i="10"/>
  <c r="G53" i="10"/>
  <c r="F53" i="10"/>
  <c r="G23" i="10"/>
  <c r="F23" i="10"/>
  <c r="G8" i="10"/>
  <c r="F8" i="10"/>
  <c r="F58" i="10" l="1"/>
  <c r="P146" i="4"/>
  <c r="P148" i="4" s="1"/>
  <c r="G58" i="10"/>
  <c r="K143" i="4" l="1"/>
  <c r="J143" i="4"/>
  <c r="I143" i="4"/>
  <c r="H143" i="4" l="1"/>
  <c r="K137" i="4"/>
  <c r="J137" i="4"/>
  <c r="I137" i="4"/>
  <c r="H137" i="4" l="1"/>
  <c r="H187" i="4" l="1"/>
  <c r="H181" i="4" s="1"/>
  <c r="I85" i="4"/>
  <c r="J85" i="4"/>
  <c r="K85" i="4"/>
  <c r="I79" i="4"/>
  <c r="J79" i="4"/>
  <c r="I7" i="4"/>
  <c r="J7" i="4"/>
  <c r="K7" i="4"/>
  <c r="H88" i="4"/>
  <c r="H33" i="4"/>
  <c r="H84" i="4"/>
  <c r="H79" i="4" l="1"/>
  <c r="H85" i="4"/>
  <c r="J225" i="4"/>
  <c r="J231" i="4" s="1"/>
  <c r="I225" i="4"/>
  <c r="I231" i="4" s="1"/>
  <c r="K225" i="4"/>
  <c r="K231" i="4" s="1"/>
  <c r="H231" i="4" l="1"/>
  <c r="J237" i="4"/>
  <c r="I237" i="4"/>
  <c r="I239" i="4" s="1"/>
  <c r="H225" i="4"/>
  <c r="K237" i="4" l="1"/>
  <c r="K239" i="4" s="1"/>
  <c r="K241" i="4" s="1"/>
  <c r="J239" i="4"/>
  <c r="J242" i="4"/>
</calcChain>
</file>

<file path=xl/comments1.xml><?xml version="1.0" encoding="utf-8"?>
<comments xmlns="http://schemas.openxmlformats.org/spreadsheetml/2006/main">
  <authors>
    <author>nameX</author>
  </authors>
  <commentList>
    <comment ref="J40" authorId="0" shape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<sst xmlns="http://schemas.openxmlformats.org/spreadsheetml/2006/main" count="557" uniqueCount="175">
  <si>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</si>
  <si>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</si>
  <si>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</si>
  <si>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</si>
  <si>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</si>
  <si>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</si>
  <si>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</si>
  <si>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</si>
  <si>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</si>
  <si>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</si>
  <si>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</si>
  <si>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</si>
  <si>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</si>
  <si>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</si>
  <si>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</si>
  <si>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</si>
  <si>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</si>
  <si>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</si>
  <si>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</si>
  <si>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</si>
  <si>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</si>
  <si>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</si>
  <si>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</si>
  <si>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</si>
  <si>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</si>
  <si>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</si>
  <si>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</si>
  <si>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</si>
  <si>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</si>
  <si>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</si>
  <si>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</si>
  <si>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</si>
  <si>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</si>
  <si>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</si>
  <si>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</si>
  <si>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</si>
  <si>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</si>
  <si>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</si>
  <si>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</si>
  <si>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</si>
  <si>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</si>
  <si>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</si>
  <si>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</si>
  <si>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</si>
  <si>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</si>
  <si>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</si>
  <si>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</si>
  <si>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</si>
  <si>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</si>
  <si>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</si>
  <si>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</si>
  <si>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</si>
  <si>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</si>
  <si>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</si>
  <si>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</si>
  <si>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</si>
  <si>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</si>
  <si>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</si>
  <si>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</si>
  <si>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</si>
  <si>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</si>
  <si>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</si>
  <si>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</si>
  <si>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</si>
  <si>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</si>
  <si>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</si>
  <si>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</si>
  <si>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</si>
  <si>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</si>
  <si>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</si>
  <si>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</si>
  <si>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</si>
  <si>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</si>
  <si>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</si>
  <si>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</si>
  <si>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</si>
  <si>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Обеспечение нормативных условий хранения архивных документов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</si>
  <si>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</si>
  <si>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</si>
  <si>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</si>
  <si>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</si>
  <si>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</si>
  <si>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</si>
  <si>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</si>
  <si>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</si>
  <si>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</si>
  <si>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</si>
  <si>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</si>
  <si>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</si>
  <si>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</si>
  <si>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</si>
  <si>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</si>
  <si>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</si>
  <si>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</si>
  <si>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</si>
  <si>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</si>
  <si>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</si>
  <si>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</si>
  <si>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</si>
  <si>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</si>
  <si>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</si>
  <si>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</si>
  <si>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</si>
  <si>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 xml:space="preserve"> МБУ ДО ДШИ "Радуга"</t>
  </si>
  <si>
    <t>4.1.1.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</si>
  <si>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</si>
  <si>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</si>
  <si>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</si>
  <si>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</si>
  <si>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</si>
  <si>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</si>
  <si>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</si>
  <si>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</si>
  <si>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</si>
  <si>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</si>
  <si>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</si>
  <si>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</si>
  <si>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</si>
  <si>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</si>
  <si>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</si>
  <si>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</si>
  <si>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</si>
  <si>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</si>
  <si>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Проведение культурных мероприятий  на территории Устьянского муниципального округа</t>
  </si>
  <si>
    <t>1.2.2.</t>
  </si>
  <si>
    <t>Организация музейного обслуживания</t>
  </si>
  <si>
    <t>МБУК "Устьянский краеведческий музей",  МБУК "УМЦРБ", МБУК "УЦНТ", МБУК "УРКЦ", МАУ "БЦКиТ" МБУ ДО ДШИ "Радуга", МБУ ДО УДШИ</t>
  </si>
  <si>
    <t>Архивный отдел</t>
  </si>
  <si>
    <t>МБУК "УРКЦ"</t>
  </si>
  <si>
    <t xml:space="preserve"> МБУК "Устьянский краеведческий музей",  МБУК "УМЦРБ", МБУК "УЦНТ", МБУК "УРКЦ"МБУ ДО ДШИ "Радуга", МБУ ДО УДШИ</t>
  </si>
  <si>
    <t>МБУК "УРКЦ", МБУК "УЦНТ", МАУ "Березницкий ЦКиТ"</t>
  </si>
  <si>
    <t xml:space="preserve"> МБУК "Устьянский краеведческий музей",  МБУК "УМЦРБ", МБУК "УЦНТ", МБУК "УРКЦ"</t>
  </si>
  <si>
    <t xml:space="preserve"> МБУК "Устьянский краеведческий музей",  МБУК "УМЦРБ", МБУК "УЦНТ", МБУК "УРКЦ", МБУ ДО ДШИ "Радуга", МБУ ДО УДШИ</t>
  </si>
  <si>
    <t>МБУК "Устьянский краеведческий музей",  МБУК "УМЦРБ", МБУК "УЦНТ", МБУК "УРКЦ", МБУ ДО ДШИ "Радуга", МБУ ДО УДШИ</t>
  </si>
  <si>
    <t>3.2.1.</t>
  </si>
  <si>
    <t>Доведение средней заработной платы  педагогических работников
 до 66 640,00рублей в 2024 году, а к 2026 г. - 100%</t>
  </si>
  <si>
    <t>Доведение средней заработной платы  работников учреждений культуры
 до 65 450,07 рублей в 2024 году, а к 2026 г. - 100%</t>
  </si>
  <si>
    <t xml:space="preserve">      Финансовое обеспечение деятельности Управления культуры, спорта, туризма и молодежи (100%)  
</t>
  </si>
  <si>
    <t xml:space="preserve">Выплата работникам соцподдержки и оплата проезда к месту отдыха и обратно (100%) 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</si>
  <si>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 Проведение семинаров. Увеличение количества посещений библиотечной сети к 2026 до 141558 человек в год; Увеличение количества записей в электронном каталоге к 2026 года до 37800 экземпляров в год; Увеличение доли библиотек, оказывающих услуги, как центры ЦО ЕСИА до 19 библиотек к 2026 году. Увеличение количества библиотек подключенных к НЭБ до 9 библиотек к 2026 году;                                                                                               </t>
  </si>
  <si>
    <t>Увеличение числа новых поступлений в библиотечные фонды на тысячу жителей – 250 книг (18441 книг всего);</t>
  </si>
  <si>
    <t>Увеличение посещаемости музейных мероприятий к 2026 году – 9700 человек в год; Увеличение музейных фондов – ежегодно 0,5% от фонда на 01.01.2026 года); Увеличение числа музейных предметов представленных зрителю – ежегодно 8,5% от общего количества на 01.01.2026);</t>
  </si>
  <si>
    <t>Создание условий для выпуска изданий. Увеличение количества выпущенных изданий (не менее 2 изданий в год)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</si>
  <si>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округа услугами организаций культуры Увеличение количества культурно-массовых мероприятий районного и областного значения до 17 мероприятий к 2026 г.; Увеличение количества посещений культурно-массовых мероприятий, до 87500  человек в год; Увеличение количества участников клубных формирований – до 3200 в год к 2026 году; 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– до 2 ежегодно;
</t>
  </si>
  <si>
    <t xml:space="preserve">
Создание условий для повышения уровня квалификации специалистов сферы культуры. Повышения уровня квалификации специалистов сферы культуры (не менее 20 специалистов в год)
</t>
  </si>
  <si>
    <t xml:space="preserve">Создание условий для внесения архивных документов в электронную базу данных: Увеличение доли архивных документов (заголовков), переведенных в электронно- цифровую форму для внесения в базу данных  "Архивный фонд" (не менее 10% в год);
</t>
  </si>
  <si>
    <t xml:space="preserve">Увеличение доли архивных документов размещенных в нормативные средства хранения  (80% к 2026 году).
</t>
  </si>
  <si>
    <t xml:space="preserve">
Увеличение количества созданных (реконструированных, построенных) объектов организаций культуры (не менее 1 объекта в год); Увеличение количества капитально отремонтированных объектов организаций культуры (не менее2 учреждений в год);
</t>
  </si>
  <si>
    <t xml:space="preserve"> Увеличение количества модельных библиотек (две к 2026 году); Увеличение количества учреждений культуры, дополнительного образования  детей в сфере искусства (детских школ искусств по видам искусств), обновивших музыкальные инструменты и улучшивших материально-техническую базу и осуществивших текущий ремонт (не менее 3 учреждений в год);
</t>
  </si>
  <si>
    <t xml:space="preserve">Выполнение муниципальными бюджетными учреждениями культуры  и учреждениями дополнительного образования детей (в том числе ДШИ) муниципальных заданий (100%);
</t>
  </si>
  <si>
    <t xml:space="preserve">Комплектование книжных фондов муниципальных общедоступных библиотек </t>
  </si>
  <si>
    <t>2024-2026 годы</t>
  </si>
  <si>
    <t xml:space="preserve">Субсидия на софинансирование по приобретению музыкальных инструментов за счет средств местного бюджета </t>
  </si>
  <si>
    <t>3.1.1.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</si>
  <si>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(реконструкция входной группы Павлицевского сельского клуба муниципального бюджетного учреждения культуры " Устьянский районный культурный центр" по адресу Архангельская область, Устьянский район,дер. Прокопцевская, д.54-Г)</t>
  </si>
  <si>
    <t>3.1.2.</t>
  </si>
  <si>
    <t>МАУ "БЦКиТ"</t>
  </si>
  <si>
    <t>2024 год</t>
  </si>
  <si>
    <t>3.1.3.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</si>
  <si>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Капитальный ремонт социокультурного центра в с. Строевское муниципального автономного учреждения "Березницкий центр культуры и туризма" по адресу Архангельская область, Устьянский район, с. Строевское, ул. Центральная, д.47)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</si>
  <si>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системы отопления Дома культуры село Малодоры муниципального бюджетного учреждения культуры "Устьянский районный культурный центр" по адресу Архангельская область, Устьянский район, село Малодоры, ул. Центральная, д. 17)</t>
  </si>
  <si>
    <t>3.1.4.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</si>
  <si>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Текущий ремонт нового здания муниципального бюджетного учреждения культуры "Устьянская межпоселенческая центральная районная библиотека" пос. Октябрьский)</t>
  </si>
  <si>
    <t>3.1.5.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</si>
  <si>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Орловского дома культуры муниципального бюджетного учреждения культуры "Устьянский районный культурный центр" ао адресу Архангельская область, Устьянский район, дер. Дубровская, ул. Орловская, д.31)</t>
  </si>
  <si>
    <t>4.4.6.</t>
  </si>
  <si>
    <t>Проведение экспертизы проектно- сметной документацииобъектов капитального ремонта</t>
  </si>
  <si>
    <t>2025 год</t>
  </si>
  <si>
    <t>4.4.7.</t>
  </si>
  <si>
    <t>Оснащение МТБ учреждений культуры</t>
  </si>
  <si>
    <t>1.5.2.</t>
  </si>
  <si>
    <t xml:space="preserve">Проведение культурных мероприятий и оплата проезда одаренных детей  </t>
  </si>
  <si>
    <t>Расходы на содержание муниципальных органов и обеспечение их функций</t>
  </si>
  <si>
    <t xml:space="preserve"> МБУК "УЦНТ", МБУК "УРКЦ", МАУ "Березницкий ЦКиТ"</t>
  </si>
  <si>
    <t xml:space="preserve">         Приложение №4 к муниципальной программе 
 "Развитие культуры Устьянского муниципального округа"  от "   " 10 ноября 2023 года № 2678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</si>
</sst>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4" fontId="19" fillId="0" borderId="8" xfId="0" applyNumberFormat="1" applyFont="1" applyBorder="1" applyAlignment="1">
      <alignment horizontal="center" vertical="top"/>
    </xf>
    <xf numFmtId="4" fontId="19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4" fontId="18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4" fontId="11" fillId="0" borderId="9" xfId="0" applyNumberFormat="1" applyFont="1" applyFill="1" applyBorder="1" applyAlignment="1">
      <alignment horizontal="center" vertical="top" wrapText="1"/>
    </xf>
    <xf numFmtId="4" fontId="11" fillId="0" borderId="15" xfId="0" applyNumberFormat="1" applyFont="1" applyFill="1" applyBorder="1" applyAlignment="1">
      <alignment horizontal="center" vertical="top" wrapText="1"/>
    </xf>
    <xf numFmtId="4" fontId="11" fillId="0" borderId="10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0" borderId="14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1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4" fontId="11" fillId="0" borderId="15" xfId="0" applyNumberFormat="1" applyFont="1" applyBorder="1" applyAlignment="1">
      <alignment horizontal="center" vertical="top" wrapText="1"/>
    </xf>
    <xf numFmtId="4" fontId="11" fillId="0" borderId="10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top" wrapText="1"/>
    </xf>
    <xf numFmtId="4" fontId="19" fillId="0" borderId="14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Fill="1" applyBorder="1" applyAlignment="1">
      <alignment horizontal="center" vertical="top" wrapText="1"/>
    </xf>
    <xf numFmtId="4" fontId="19" fillId="0" borderId="15" xfId="0" applyNumberFormat="1" applyFont="1" applyFill="1" applyBorder="1" applyAlignment="1">
      <alignment horizontal="center" vertical="top" wrapText="1"/>
    </xf>
    <xf numFmtId="4" fontId="19" fillId="0" borderId="10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center" vertical="top" wrapText="1"/>
    </xf>
    <xf numFmtId="4" fontId="19" fillId="0" borderId="4" xfId="0" applyNumberFormat="1" applyFont="1" applyBorder="1" applyAlignment="1">
      <alignment horizontal="center" vertical="top" wrapText="1"/>
    </xf>
    <xf numFmtId="4" fontId="19" fillId="0" borderId="6" xfId="0" applyNumberFormat="1" applyFont="1" applyBorder="1" applyAlignment="1">
      <alignment horizontal="center" vertical="top" wrapText="1"/>
    </xf>
    <xf numFmtId="4" fontId="19" fillId="0" borderId="0" xfId="0" applyNumberFormat="1" applyFont="1" applyBorder="1" applyAlignment="1">
      <alignment horizontal="center" vertical="top" wrapText="1"/>
    </xf>
    <xf numFmtId="4" fontId="19" fillId="0" borderId="7" xfId="0" applyNumberFormat="1" applyFont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" fontId="19" fillId="0" borderId="3" xfId="0" applyNumberFormat="1" applyFont="1" applyBorder="1" applyAlignment="1">
      <alignment horizontal="center" vertical="top" wrapText="1"/>
    </xf>
    <xf numFmtId="16" fontId="19" fillId="0" borderId="4" xfId="0" applyNumberFormat="1" applyFont="1" applyBorder="1" applyAlignment="1">
      <alignment horizontal="center" vertical="top" wrapText="1"/>
    </xf>
    <xf numFmtId="16" fontId="19" fillId="0" borderId="6" xfId="0" applyNumberFormat="1" applyFont="1" applyBorder="1" applyAlignment="1">
      <alignment horizontal="center" vertical="top" wrapText="1"/>
    </xf>
    <xf numFmtId="16" fontId="19" fillId="0" borderId="7" xfId="0" applyNumberFormat="1" applyFont="1" applyBorder="1" applyAlignment="1">
      <alignment horizontal="center" vertical="top" wrapText="1"/>
    </xf>
    <xf numFmtId="16" fontId="19" fillId="0" borderId="9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26" fillId="0" borderId="1" xfId="0" applyFont="1" applyBorder="1"/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" fontId="18" fillId="0" borderId="14" xfId="0" applyNumberFormat="1" applyFont="1" applyFill="1" applyBorder="1" applyAlignment="1">
      <alignment horizontal="center" vertical="top" wrapText="1"/>
    </xf>
    <xf numFmtId="4" fontId="18" fillId="0" borderId="4" xfId="0" applyNumberFormat="1" applyFont="1" applyFill="1" applyBorder="1" applyAlignment="1">
      <alignment horizontal="center" vertical="top" wrapText="1"/>
    </xf>
    <xf numFmtId="4" fontId="18" fillId="0" borderId="6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top" wrapText="1"/>
    </xf>
    <xf numFmtId="4" fontId="18" fillId="0" borderId="7" xfId="0" applyNumberFormat="1" applyFont="1" applyFill="1" applyBorder="1" applyAlignment="1">
      <alignment horizontal="center" vertical="top" wrapText="1"/>
    </xf>
    <xf numFmtId="4" fontId="18" fillId="0" borderId="9" xfId="0" applyNumberFormat="1" applyFont="1" applyFill="1" applyBorder="1" applyAlignment="1">
      <alignment horizontal="center" vertical="top" wrapText="1"/>
    </xf>
    <xf numFmtId="4" fontId="18" fillId="0" borderId="15" xfId="0" applyNumberFormat="1" applyFont="1" applyFill="1" applyBorder="1" applyAlignment="1">
      <alignment horizontal="center" vertical="top" wrapText="1"/>
    </xf>
    <xf numFmtId="4" fontId="18" fillId="0" borderId="1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4" fontId="19" fillId="4" borderId="2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1" fillId="4" borderId="2" xfId="0" applyNumberFormat="1" applyFont="1" applyFill="1" applyBorder="1" applyAlignment="1">
      <alignment horizontal="center" vertical="top" wrapText="1"/>
    </xf>
    <xf numFmtId="4" fontId="11" fillId="4" borderId="8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K233" sqref="K233"/>
    </sheetView>
  </sheetViews>
  <sheetFormatPr defaultRowHeight="12.75" x14ac:dyDescent="0.2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8" style="3" customWidth="1"/>
    <col min="12" max="12" width="0.140625" hidden="1" customWidth="1"/>
    <col min="13" max="14" width="17" style="3" hidden="1" customWidth="1"/>
    <col min="15" max="15" width="47.5703125" customWidth="1"/>
    <col min="16" max="16" width="18.5703125" customWidth="1"/>
  </cols>
  <sheetData>
    <row r="1" spans="1:15" ht="87" customHeight="1" x14ac:dyDescent="0.25">
      <c r="B1" s="191"/>
      <c r="C1" s="191"/>
      <c r="D1" s="2"/>
      <c r="E1" s="2"/>
      <c r="F1" s="2"/>
      <c r="G1" s="2"/>
      <c r="H1" s="2"/>
      <c r="I1" s="2"/>
      <c r="J1" s="2"/>
      <c r="K1" s="187" t="s">
        <v>174</v>
      </c>
      <c r="L1" s="187"/>
      <c r="M1" s="187"/>
      <c r="N1" s="187"/>
      <c r="O1" s="188"/>
    </row>
    <row r="2" spans="1:15" ht="18.75" x14ac:dyDescent="0.3">
      <c r="B2" s="190" t="s">
        <v>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5.75" x14ac:dyDescent="0.2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 x14ac:dyDescent="0.2">
      <c r="A4" s="192" t="s">
        <v>0</v>
      </c>
      <c r="B4" s="193"/>
      <c r="C4" s="37" t="s">
        <v>1</v>
      </c>
      <c r="D4" s="37" t="s">
        <v>21</v>
      </c>
      <c r="E4" s="37" t="s">
        <v>22</v>
      </c>
      <c r="F4" s="37" t="s">
        <v>23</v>
      </c>
      <c r="G4" s="37" t="s">
        <v>2</v>
      </c>
      <c r="H4" s="58" t="s">
        <v>4</v>
      </c>
      <c r="I4" s="58">
        <v>2024</v>
      </c>
      <c r="J4" s="58">
        <v>2025</v>
      </c>
      <c r="K4" s="60">
        <v>2026</v>
      </c>
      <c r="L4" s="110"/>
      <c r="M4" s="111"/>
      <c r="N4" s="112"/>
      <c r="O4" s="37" t="s">
        <v>3</v>
      </c>
    </row>
    <row r="5" spans="1:15" x14ac:dyDescent="0.2">
      <c r="A5" s="194">
        <v>1</v>
      </c>
      <c r="B5" s="195"/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2">
        <v>10</v>
      </c>
      <c r="L5" s="113"/>
      <c r="M5" s="114"/>
      <c r="N5" s="115"/>
      <c r="O5" s="61">
        <v>13</v>
      </c>
    </row>
    <row r="6" spans="1:15" ht="48.75" customHeight="1" x14ac:dyDescent="0.2">
      <c r="A6" s="196" t="s">
        <v>71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</row>
    <row r="7" spans="1:15" s="5" customFormat="1" ht="24.6" customHeight="1" x14ac:dyDescent="0.2">
      <c r="A7" s="199" t="s">
        <v>78</v>
      </c>
      <c r="B7" s="200"/>
      <c r="C7" s="108" t="s">
        <v>69</v>
      </c>
      <c r="D7" s="108" t="s">
        <v>24</v>
      </c>
      <c r="E7" s="108" t="s">
        <v>10</v>
      </c>
      <c r="F7" s="178" t="s">
        <v>151</v>
      </c>
      <c r="G7" s="39" t="s">
        <v>5</v>
      </c>
      <c r="H7" s="40">
        <v>0</v>
      </c>
      <c r="I7" s="40">
        <f>SUM(I10:I12)</f>
        <v>0</v>
      </c>
      <c r="J7" s="40">
        <f>SUM(J10:J12)</f>
        <v>0</v>
      </c>
      <c r="K7" s="41">
        <f>SUM(K10:K12)</f>
        <v>0</v>
      </c>
      <c r="L7" s="122"/>
      <c r="M7" s="123"/>
      <c r="N7" s="124"/>
      <c r="O7" s="189" t="s">
        <v>139</v>
      </c>
    </row>
    <row r="8" spans="1:15" s="5" customFormat="1" ht="14.25" x14ac:dyDescent="0.2">
      <c r="A8" s="201"/>
      <c r="B8" s="202"/>
      <c r="C8" s="108"/>
      <c r="D8" s="108"/>
      <c r="E8" s="108"/>
      <c r="F8" s="178"/>
      <c r="G8" s="39" t="s">
        <v>6</v>
      </c>
      <c r="H8" s="40"/>
      <c r="I8" s="40"/>
      <c r="J8" s="40"/>
      <c r="K8" s="41"/>
      <c r="L8" s="116"/>
      <c r="M8" s="117"/>
      <c r="N8" s="118"/>
      <c r="O8" s="189"/>
    </row>
    <row r="9" spans="1:15" s="5" customFormat="1" ht="25.5" customHeight="1" x14ac:dyDescent="0.2">
      <c r="A9" s="201"/>
      <c r="B9" s="202"/>
      <c r="C9" s="108"/>
      <c r="D9" s="108"/>
      <c r="E9" s="108"/>
      <c r="F9" s="178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116"/>
      <c r="M9" s="117"/>
      <c r="N9" s="118"/>
      <c r="O9" s="189"/>
    </row>
    <row r="10" spans="1:15" s="5" customFormat="1" ht="24" x14ac:dyDescent="0.2">
      <c r="A10" s="201"/>
      <c r="B10" s="202"/>
      <c r="C10" s="108"/>
      <c r="D10" s="108"/>
      <c r="E10" s="108"/>
      <c r="F10" s="178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116"/>
      <c r="M10" s="117"/>
      <c r="N10" s="118"/>
      <c r="O10" s="189"/>
    </row>
    <row r="11" spans="1:15" s="5" customFormat="1" ht="24" x14ac:dyDescent="0.2">
      <c r="A11" s="201"/>
      <c r="B11" s="202"/>
      <c r="C11" s="108"/>
      <c r="D11" s="108"/>
      <c r="E11" s="108"/>
      <c r="F11" s="178"/>
      <c r="G11" s="39" t="s">
        <v>96</v>
      </c>
      <c r="H11" s="40">
        <v>0</v>
      </c>
      <c r="I11" s="43">
        <v>0</v>
      </c>
      <c r="J11" s="40">
        <v>0</v>
      </c>
      <c r="K11" s="41">
        <v>0</v>
      </c>
      <c r="L11" s="116"/>
      <c r="M11" s="117"/>
      <c r="N11" s="118"/>
      <c r="O11" s="189"/>
    </row>
    <row r="12" spans="1:15" s="5" customFormat="1" ht="57" customHeight="1" x14ac:dyDescent="0.2">
      <c r="A12" s="203"/>
      <c r="B12" s="204"/>
      <c r="C12" s="108"/>
      <c r="D12" s="108"/>
      <c r="E12" s="108"/>
      <c r="F12" s="178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116"/>
      <c r="M12" s="117"/>
      <c r="N12" s="118"/>
      <c r="O12" s="189"/>
    </row>
    <row r="13" spans="1:15" s="5" customFormat="1" ht="24.6" customHeight="1" x14ac:dyDescent="0.2">
      <c r="A13" s="81" t="s">
        <v>77</v>
      </c>
      <c r="B13" s="82"/>
      <c r="C13" s="86" t="s">
        <v>150</v>
      </c>
      <c r="D13" s="86" t="s">
        <v>24</v>
      </c>
      <c r="E13" s="86" t="s">
        <v>10</v>
      </c>
      <c r="F13" s="86" t="s">
        <v>151</v>
      </c>
      <c r="G13" s="241" t="s">
        <v>5</v>
      </c>
      <c r="H13" s="243">
        <f>H16+H17+H18+H19</f>
        <v>1917432.15</v>
      </c>
      <c r="I13" s="245">
        <f>I20+I25</f>
        <v>663603.12</v>
      </c>
      <c r="J13" s="239">
        <f>J20+J25</f>
        <v>664050.15999999992</v>
      </c>
      <c r="K13" s="239">
        <f>K20+K25</f>
        <v>589778.87</v>
      </c>
      <c r="L13" s="116"/>
      <c r="M13" s="117"/>
      <c r="N13" s="118"/>
      <c r="O13" s="85" t="s">
        <v>140</v>
      </c>
    </row>
    <row r="14" spans="1:15" s="5" customFormat="1" ht="3.75" customHeight="1" x14ac:dyDescent="0.2">
      <c r="A14" s="83"/>
      <c r="B14" s="84"/>
      <c r="C14" s="86"/>
      <c r="D14" s="86"/>
      <c r="E14" s="86"/>
      <c r="F14" s="86"/>
      <c r="G14" s="242"/>
      <c r="H14" s="244"/>
      <c r="I14" s="246"/>
      <c r="J14" s="240"/>
      <c r="K14" s="240"/>
      <c r="L14" s="116"/>
      <c r="M14" s="117"/>
      <c r="N14" s="118"/>
      <c r="O14" s="85"/>
    </row>
    <row r="15" spans="1:15" s="5" customFormat="1" ht="14.25" x14ac:dyDescent="0.2">
      <c r="A15" s="83"/>
      <c r="B15" s="84"/>
      <c r="C15" s="86"/>
      <c r="D15" s="86"/>
      <c r="E15" s="86"/>
      <c r="F15" s="86"/>
      <c r="G15" s="44" t="s">
        <v>6</v>
      </c>
      <c r="H15" s="45"/>
      <c r="I15" s="45"/>
      <c r="J15" s="45"/>
      <c r="K15" s="46"/>
      <c r="L15" s="116"/>
      <c r="M15" s="117"/>
      <c r="N15" s="118"/>
      <c r="O15" s="85"/>
    </row>
    <row r="16" spans="1:15" s="5" customFormat="1" ht="25.5" customHeight="1" x14ac:dyDescent="0.2">
      <c r="A16" s="83"/>
      <c r="B16" s="84"/>
      <c r="C16" s="86"/>
      <c r="D16" s="86"/>
      <c r="E16" s="86"/>
      <c r="F16" s="86"/>
      <c r="G16" s="44" t="s">
        <v>20</v>
      </c>
      <c r="H16" s="42">
        <f t="shared" ref="H16:H23" si="0">I16+J16+K16</f>
        <v>1013804.34</v>
      </c>
      <c r="I16" s="47">
        <f t="shared" ref="I16:J18" si="1">I21+I26</f>
        <v>344862.14</v>
      </c>
      <c r="J16" s="45">
        <f t="shared" si="1"/>
        <v>345264.48</v>
      </c>
      <c r="K16" s="48">
        <f>K21+K26</f>
        <v>323677.71999999997</v>
      </c>
      <c r="L16" s="116"/>
      <c r="M16" s="117"/>
      <c r="N16" s="118"/>
      <c r="O16" s="85"/>
    </row>
    <row r="17" spans="1:15" s="5" customFormat="1" ht="24" x14ac:dyDescent="0.2">
      <c r="A17" s="83"/>
      <c r="B17" s="84"/>
      <c r="C17" s="86"/>
      <c r="D17" s="86"/>
      <c r="E17" s="86"/>
      <c r="F17" s="86"/>
      <c r="G17" s="44" t="s">
        <v>7</v>
      </c>
      <c r="H17" s="42">
        <f t="shared" si="0"/>
        <v>803055.80999999994</v>
      </c>
      <c r="I17" s="45">
        <f t="shared" si="1"/>
        <v>268454.98</v>
      </c>
      <c r="J17" s="45">
        <f t="shared" si="1"/>
        <v>268499.68</v>
      </c>
      <c r="K17" s="46">
        <f>K22+K27</f>
        <v>266101.15000000002</v>
      </c>
      <c r="L17" s="116"/>
      <c r="M17" s="117"/>
      <c r="N17" s="118"/>
      <c r="O17" s="85"/>
    </row>
    <row r="18" spans="1:15" s="5" customFormat="1" ht="24" x14ac:dyDescent="0.2">
      <c r="A18" s="83"/>
      <c r="B18" s="84"/>
      <c r="C18" s="86"/>
      <c r="D18" s="86"/>
      <c r="E18" s="86"/>
      <c r="F18" s="86"/>
      <c r="G18" s="44" t="s">
        <v>97</v>
      </c>
      <c r="H18" s="42">
        <f t="shared" si="0"/>
        <v>100572</v>
      </c>
      <c r="I18" s="46">
        <f t="shared" si="1"/>
        <v>50286</v>
      </c>
      <c r="J18" s="45">
        <f t="shared" si="1"/>
        <v>50286</v>
      </c>
      <c r="K18" s="46">
        <f>K23+K28</f>
        <v>0</v>
      </c>
      <c r="L18" s="116"/>
      <c r="M18" s="117"/>
      <c r="N18" s="118"/>
      <c r="O18" s="85"/>
    </row>
    <row r="19" spans="1:15" s="5" customFormat="1" ht="27" customHeight="1" x14ac:dyDescent="0.2">
      <c r="A19" s="176"/>
      <c r="B19" s="177"/>
      <c r="C19" s="86"/>
      <c r="D19" s="86"/>
      <c r="E19" s="86"/>
      <c r="F19" s="86"/>
      <c r="G19" s="44" t="s">
        <v>8</v>
      </c>
      <c r="H19" s="42">
        <f t="shared" si="0"/>
        <v>0</v>
      </c>
      <c r="I19" s="45">
        <v>0</v>
      </c>
      <c r="J19" s="45">
        <v>0</v>
      </c>
      <c r="K19" s="49">
        <v>0</v>
      </c>
      <c r="L19" s="116"/>
      <c r="M19" s="117"/>
      <c r="N19" s="118"/>
      <c r="O19" s="85"/>
    </row>
    <row r="20" spans="1:15" s="5" customFormat="1" ht="27" customHeight="1" x14ac:dyDescent="0.2">
      <c r="A20" s="94"/>
      <c r="B20" s="94" t="s">
        <v>98</v>
      </c>
      <c r="C20" s="94" t="s">
        <v>122</v>
      </c>
      <c r="D20" s="94" t="s">
        <v>24</v>
      </c>
      <c r="E20" s="94" t="s">
        <v>10</v>
      </c>
      <c r="F20" s="94" t="s">
        <v>151</v>
      </c>
      <c r="G20" s="44" t="s">
        <v>50</v>
      </c>
      <c r="H20" s="45">
        <f t="shared" si="0"/>
        <v>711940.5</v>
      </c>
      <c r="I20" s="45">
        <v>240901.77</v>
      </c>
      <c r="J20" s="45">
        <v>240901.77</v>
      </c>
      <c r="K20" s="43">
        <f>K21+K22+K23+K24</f>
        <v>230136.95999999999</v>
      </c>
      <c r="L20" s="116"/>
      <c r="M20" s="117"/>
      <c r="N20" s="118"/>
      <c r="O20" s="85"/>
    </row>
    <row r="21" spans="1:15" s="5" customFormat="1" ht="27" customHeight="1" x14ac:dyDescent="0.2">
      <c r="A21" s="94"/>
      <c r="B21" s="94"/>
      <c r="C21" s="94"/>
      <c r="D21" s="94"/>
      <c r="E21" s="94"/>
      <c r="F21" s="94"/>
      <c r="G21" s="44" t="s">
        <v>20</v>
      </c>
      <c r="H21" s="47">
        <f t="shared" si="0"/>
        <v>0</v>
      </c>
      <c r="I21" s="46">
        <v>0</v>
      </c>
      <c r="J21" s="46">
        <v>0</v>
      </c>
      <c r="K21" s="48">
        <v>0</v>
      </c>
      <c r="L21" s="116"/>
      <c r="M21" s="117"/>
      <c r="N21" s="118"/>
      <c r="O21" s="85"/>
    </row>
    <row r="22" spans="1:15" s="5" customFormat="1" ht="27" customHeight="1" x14ac:dyDescent="0.2">
      <c r="A22" s="94"/>
      <c r="B22" s="94"/>
      <c r="C22" s="94"/>
      <c r="D22" s="94"/>
      <c r="E22" s="94"/>
      <c r="F22" s="94"/>
      <c r="G22" s="44" t="s">
        <v>7</v>
      </c>
      <c r="H22" s="47">
        <f t="shared" si="0"/>
        <v>690410.88</v>
      </c>
      <c r="I22" s="46">
        <v>230136.95999999999</v>
      </c>
      <c r="J22" s="46">
        <v>230136.95999999999</v>
      </c>
      <c r="K22" s="46">
        <v>230136.95999999999</v>
      </c>
      <c r="L22" s="116"/>
      <c r="M22" s="117"/>
      <c r="N22" s="118"/>
      <c r="O22" s="85"/>
    </row>
    <row r="23" spans="1:15" s="5" customFormat="1" ht="27" customHeight="1" x14ac:dyDescent="0.2">
      <c r="A23" s="94"/>
      <c r="B23" s="94"/>
      <c r="C23" s="94"/>
      <c r="D23" s="94"/>
      <c r="E23" s="94"/>
      <c r="F23" s="94"/>
      <c r="G23" s="44" t="s">
        <v>97</v>
      </c>
      <c r="H23" s="47">
        <f t="shared" si="0"/>
        <v>21529.62</v>
      </c>
      <c r="I23" s="46">
        <v>10764.81</v>
      </c>
      <c r="J23" s="46">
        <v>10764.81</v>
      </c>
      <c r="K23" s="46"/>
      <c r="L23" s="116"/>
      <c r="M23" s="117"/>
      <c r="N23" s="118"/>
      <c r="O23" s="85"/>
    </row>
    <row r="24" spans="1:15" s="5" customFormat="1" ht="27" customHeight="1" x14ac:dyDescent="0.2">
      <c r="A24" s="95"/>
      <c r="B24" s="95"/>
      <c r="C24" s="95"/>
      <c r="D24" s="95"/>
      <c r="E24" s="95"/>
      <c r="F24" s="95"/>
      <c r="G24" s="44" t="s">
        <v>8</v>
      </c>
      <c r="H24" s="47">
        <f>SUM(I24:K24)</f>
        <v>0</v>
      </c>
      <c r="I24" s="45">
        <v>0</v>
      </c>
      <c r="J24" s="49">
        <v>0</v>
      </c>
      <c r="K24" s="49">
        <v>0</v>
      </c>
      <c r="L24" s="116"/>
      <c r="M24" s="117"/>
      <c r="N24" s="118"/>
      <c r="O24" s="85"/>
    </row>
    <row r="25" spans="1:15" s="5" customFormat="1" ht="27" customHeight="1" x14ac:dyDescent="0.2">
      <c r="A25" s="90"/>
      <c r="B25" s="181" t="s">
        <v>124</v>
      </c>
      <c r="C25" s="86" t="s">
        <v>99</v>
      </c>
      <c r="D25" s="182" t="s">
        <v>24</v>
      </c>
      <c r="E25" s="182" t="s">
        <v>10</v>
      </c>
      <c r="F25" s="182" t="s">
        <v>151</v>
      </c>
      <c r="G25" s="44" t="s">
        <v>50</v>
      </c>
      <c r="H25" s="47">
        <f>I25+J25+K25</f>
        <v>1205491.6499999999</v>
      </c>
      <c r="I25" s="45">
        <f>I26+I27+I28+I29</f>
        <v>422701.35000000003</v>
      </c>
      <c r="J25" s="45">
        <f>J26+J27+J28+J29</f>
        <v>423148.38999999996</v>
      </c>
      <c r="K25" s="41">
        <f>K26+K27+K28+K29</f>
        <v>359641.91</v>
      </c>
      <c r="L25" s="116"/>
      <c r="M25" s="117"/>
      <c r="N25" s="118"/>
      <c r="O25" s="85"/>
    </row>
    <row r="26" spans="1:15" s="5" customFormat="1" ht="27" customHeight="1" x14ac:dyDescent="0.2">
      <c r="A26" s="91"/>
      <c r="B26" s="181"/>
      <c r="C26" s="86"/>
      <c r="D26" s="182"/>
      <c r="E26" s="182"/>
      <c r="F26" s="182"/>
      <c r="G26" s="44" t="s">
        <v>20</v>
      </c>
      <c r="H26" s="47">
        <f>I26+J26+K26</f>
        <v>1013804.34</v>
      </c>
      <c r="I26" s="49">
        <v>344862.14</v>
      </c>
      <c r="J26" s="49">
        <v>345264.48</v>
      </c>
      <c r="K26" s="49">
        <v>323677.71999999997</v>
      </c>
      <c r="L26" s="116"/>
      <c r="M26" s="117"/>
      <c r="N26" s="118"/>
      <c r="O26" s="85"/>
    </row>
    <row r="27" spans="1:15" s="5" customFormat="1" ht="27" customHeight="1" x14ac:dyDescent="0.2">
      <c r="A27" s="91"/>
      <c r="B27" s="181"/>
      <c r="C27" s="86"/>
      <c r="D27" s="182"/>
      <c r="E27" s="182"/>
      <c r="F27" s="182"/>
      <c r="G27" s="44" t="s">
        <v>7</v>
      </c>
      <c r="H27" s="47">
        <f>I27+J27+K27</f>
        <v>112644.93</v>
      </c>
      <c r="I27" s="49">
        <v>38318.019999999997</v>
      </c>
      <c r="J27" s="49">
        <v>38362.720000000001</v>
      </c>
      <c r="K27" s="49">
        <v>35964.19</v>
      </c>
      <c r="L27" s="116"/>
      <c r="M27" s="117"/>
      <c r="N27" s="118"/>
      <c r="O27" s="85"/>
    </row>
    <row r="28" spans="1:15" s="5" customFormat="1" ht="27" customHeight="1" x14ac:dyDescent="0.2">
      <c r="A28" s="91"/>
      <c r="B28" s="181"/>
      <c r="C28" s="86"/>
      <c r="D28" s="182"/>
      <c r="E28" s="182"/>
      <c r="F28" s="182"/>
      <c r="G28" s="44" t="s">
        <v>97</v>
      </c>
      <c r="H28" s="47">
        <f>I28+J28+K28</f>
        <v>79042.38</v>
      </c>
      <c r="I28" s="49">
        <v>39521.19</v>
      </c>
      <c r="J28" s="49">
        <v>39521.19</v>
      </c>
      <c r="K28" s="49">
        <v>0</v>
      </c>
      <c r="L28" s="116"/>
      <c r="M28" s="117"/>
      <c r="N28" s="118"/>
      <c r="O28" s="85"/>
    </row>
    <row r="29" spans="1:15" s="5" customFormat="1" ht="27" customHeight="1" x14ac:dyDescent="0.2">
      <c r="A29" s="92"/>
      <c r="B29" s="181"/>
      <c r="C29" s="86"/>
      <c r="D29" s="182"/>
      <c r="E29" s="182"/>
      <c r="F29" s="182"/>
      <c r="G29" s="44" t="s">
        <v>8</v>
      </c>
      <c r="H29" s="47">
        <v>0</v>
      </c>
      <c r="I29" s="49">
        <v>0</v>
      </c>
      <c r="J29" s="49">
        <v>0</v>
      </c>
      <c r="K29" s="49">
        <v>0</v>
      </c>
      <c r="L29" s="116"/>
      <c r="M29" s="117"/>
      <c r="N29" s="118"/>
      <c r="O29" s="85"/>
    </row>
    <row r="30" spans="1:15" s="5" customFormat="1" ht="24.75" customHeight="1" x14ac:dyDescent="0.2">
      <c r="A30" s="155" t="s">
        <v>79</v>
      </c>
      <c r="B30" s="156"/>
      <c r="C30" s="108" t="s">
        <v>9</v>
      </c>
      <c r="D30" s="108" t="s">
        <v>24</v>
      </c>
      <c r="E30" s="108" t="s">
        <v>11</v>
      </c>
      <c r="F30" s="108" t="s">
        <v>151</v>
      </c>
      <c r="G30" s="39" t="s">
        <v>5</v>
      </c>
      <c r="H30" s="40">
        <f>SUM(I30:M30)</f>
        <v>0</v>
      </c>
      <c r="I30" s="40">
        <f t="shared" ref="I30:K30" si="2">SUM(I33:I35)</f>
        <v>0</v>
      </c>
      <c r="J30" s="40">
        <f t="shared" si="2"/>
        <v>0</v>
      </c>
      <c r="K30" s="41">
        <f t="shared" si="2"/>
        <v>0</v>
      </c>
      <c r="L30" s="116"/>
      <c r="M30" s="117"/>
      <c r="N30" s="118"/>
      <c r="O30" s="85" t="s">
        <v>141</v>
      </c>
    </row>
    <row r="31" spans="1:15" s="5" customFormat="1" ht="14.25" x14ac:dyDescent="0.2">
      <c r="A31" s="157"/>
      <c r="B31" s="158"/>
      <c r="C31" s="108"/>
      <c r="D31" s="108"/>
      <c r="E31" s="108"/>
      <c r="F31" s="108"/>
      <c r="G31" s="39" t="s">
        <v>6</v>
      </c>
      <c r="H31" s="40"/>
      <c r="I31" s="40"/>
      <c r="J31" s="40"/>
      <c r="K31" s="41"/>
      <c r="L31" s="116"/>
      <c r="M31" s="117"/>
      <c r="N31" s="118"/>
      <c r="O31" s="184"/>
    </row>
    <row r="32" spans="1:15" s="5" customFormat="1" ht="27.75" customHeight="1" x14ac:dyDescent="0.2">
      <c r="A32" s="157"/>
      <c r="B32" s="158"/>
      <c r="C32" s="108"/>
      <c r="D32" s="108"/>
      <c r="E32" s="108"/>
      <c r="F32" s="108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116"/>
      <c r="M32" s="117"/>
      <c r="N32" s="118"/>
      <c r="O32" s="184"/>
    </row>
    <row r="33" spans="1:15" s="5" customFormat="1" ht="24" x14ac:dyDescent="0.2">
      <c r="A33" s="157"/>
      <c r="B33" s="158"/>
      <c r="C33" s="108"/>
      <c r="D33" s="108"/>
      <c r="E33" s="108"/>
      <c r="F33" s="108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116"/>
      <c r="M33" s="117"/>
      <c r="N33" s="118"/>
      <c r="O33" s="184"/>
    </row>
    <row r="34" spans="1:15" s="5" customFormat="1" ht="24" x14ac:dyDescent="0.2">
      <c r="A34" s="157"/>
      <c r="B34" s="158"/>
      <c r="C34" s="108"/>
      <c r="D34" s="108"/>
      <c r="E34" s="108"/>
      <c r="F34" s="108"/>
      <c r="G34" s="39" t="s">
        <v>96</v>
      </c>
      <c r="H34" s="40">
        <f>SUM(I34:M34)</f>
        <v>0</v>
      </c>
      <c r="I34" s="40">
        <v>0</v>
      </c>
      <c r="J34" s="40">
        <v>0</v>
      </c>
      <c r="K34" s="41">
        <v>0</v>
      </c>
      <c r="L34" s="116"/>
      <c r="M34" s="117"/>
      <c r="N34" s="118"/>
      <c r="O34" s="184"/>
    </row>
    <row r="35" spans="1:15" s="5" customFormat="1" ht="30" customHeight="1" x14ac:dyDescent="0.2">
      <c r="A35" s="159"/>
      <c r="B35" s="160"/>
      <c r="C35" s="108"/>
      <c r="D35" s="108"/>
      <c r="E35" s="108"/>
      <c r="F35" s="108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116"/>
      <c r="M35" s="117"/>
      <c r="N35" s="118"/>
      <c r="O35" s="184"/>
    </row>
    <row r="36" spans="1:15" s="5" customFormat="1" ht="24.75" customHeight="1" x14ac:dyDescent="0.2">
      <c r="A36" s="155" t="s">
        <v>80</v>
      </c>
      <c r="B36" s="156"/>
      <c r="C36" s="108" t="s">
        <v>66</v>
      </c>
      <c r="D36" s="108" t="s">
        <v>24</v>
      </c>
      <c r="E36" s="108" t="s">
        <v>11</v>
      </c>
      <c r="F36" s="108" t="s">
        <v>151</v>
      </c>
      <c r="G36" s="39" t="s">
        <v>5</v>
      </c>
      <c r="H36" s="40">
        <f>SUM(I36:M36)</f>
        <v>300000</v>
      </c>
      <c r="I36" s="80">
        <f>SUM(I39:I41)</f>
        <v>100000</v>
      </c>
      <c r="J36" s="40">
        <f>SUM(J39:J41)</f>
        <v>100000</v>
      </c>
      <c r="K36" s="43">
        <f>SUM(K39:K41)</f>
        <v>100000</v>
      </c>
      <c r="L36" s="116"/>
      <c r="M36" s="117"/>
      <c r="N36" s="118"/>
      <c r="O36" s="85" t="s">
        <v>142</v>
      </c>
    </row>
    <row r="37" spans="1:15" s="5" customFormat="1" ht="14.25" x14ac:dyDescent="0.2">
      <c r="A37" s="157"/>
      <c r="B37" s="158"/>
      <c r="C37" s="108"/>
      <c r="D37" s="108"/>
      <c r="E37" s="108"/>
      <c r="F37" s="108"/>
      <c r="G37" s="39" t="s">
        <v>6</v>
      </c>
      <c r="H37" s="40"/>
      <c r="I37" s="40"/>
      <c r="J37" s="40"/>
      <c r="K37" s="41"/>
      <c r="L37" s="116"/>
      <c r="M37" s="117"/>
      <c r="N37" s="118"/>
      <c r="O37" s="184"/>
    </row>
    <row r="38" spans="1:15" s="5" customFormat="1" ht="27.75" customHeight="1" x14ac:dyDescent="0.2">
      <c r="A38" s="157"/>
      <c r="B38" s="158"/>
      <c r="C38" s="108"/>
      <c r="D38" s="108"/>
      <c r="E38" s="108"/>
      <c r="F38" s="108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116"/>
      <c r="M38" s="117"/>
      <c r="N38" s="118"/>
      <c r="O38" s="184"/>
    </row>
    <row r="39" spans="1:15" s="5" customFormat="1" ht="24" x14ac:dyDescent="0.2">
      <c r="A39" s="157"/>
      <c r="B39" s="158"/>
      <c r="C39" s="108"/>
      <c r="D39" s="108"/>
      <c r="E39" s="108"/>
      <c r="F39" s="108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116"/>
      <c r="M39" s="117"/>
      <c r="N39" s="118"/>
      <c r="O39" s="184"/>
    </row>
    <row r="40" spans="1:15" s="5" customFormat="1" ht="24" x14ac:dyDescent="0.2">
      <c r="A40" s="157"/>
      <c r="B40" s="158"/>
      <c r="C40" s="108"/>
      <c r="D40" s="108"/>
      <c r="E40" s="108"/>
      <c r="F40" s="108"/>
      <c r="G40" s="39" t="s">
        <v>96</v>
      </c>
      <c r="H40" s="40">
        <v>0</v>
      </c>
      <c r="I40" s="40">
        <v>0</v>
      </c>
      <c r="J40" s="40">
        <v>0</v>
      </c>
      <c r="K40" s="43">
        <v>0</v>
      </c>
      <c r="L40" s="116"/>
      <c r="M40" s="117"/>
      <c r="N40" s="118"/>
      <c r="O40" s="184"/>
    </row>
    <row r="41" spans="1:15" s="5" customFormat="1" ht="30" customHeight="1" x14ac:dyDescent="0.2">
      <c r="A41" s="159"/>
      <c r="B41" s="160"/>
      <c r="C41" s="108"/>
      <c r="D41" s="108"/>
      <c r="E41" s="108"/>
      <c r="F41" s="108"/>
      <c r="G41" s="39" t="s">
        <v>8</v>
      </c>
      <c r="H41" s="40">
        <f>I41+J41+K41</f>
        <v>300000</v>
      </c>
      <c r="I41" s="40">
        <v>100000</v>
      </c>
      <c r="J41" s="40">
        <v>100000</v>
      </c>
      <c r="K41" s="41">
        <v>100000</v>
      </c>
      <c r="L41" s="116"/>
      <c r="M41" s="117"/>
      <c r="N41" s="118"/>
      <c r="O41" s="184"/>
    </row>
    <row r="42" spans="1:15" s="5" customFormat="1" ht="24.75" customHeight="1" x14ac:dyDescent="0.2">
      <c r="A42" s="81" t="s">
        <v>81</v>
      </c>
      <c r="B42" s="82"/>
      <c r="C42" s="182" t="s">
        <v>171</v>
      </c>
      <c r="D42" s="85" t="s">
        <v>24</v>
      </c>
      <c r="E42" s="85" t="s">
        <v>126</v>
      </c>
      <c r="F42" s="86" t="s">
        <v>151</v>
      </c>
      <c r="G42" s="44" t="s">
        <v>5</v>
      </c>
      <c r="H42" s="45">
        <f>I42+J42+L42+M42+K42</f>
        <v>2030450.6400000001</v>
      </c>
      <c r="I42" s="77">
        <f>I52+I57</f>
        <v>729450.64</v>
      </c>
      <c r="J42" s="77">
        <f>J52+J57</f>
        <v>650500</v>
      </c>
      <c r="K42" s="77">
        <f>K52+K57</f>
        <v>650500</v>
      </c>
      <c r="L42" s="116"/>
      <c r="M42" s="117"/>
      <c r="N42" s="118"/>
      <c r="O42" s="206" t="s">
        <v>143</v>
      </c>
    </row>
    <row r="43" spans="1:15" s="5" customFormat="1" ht="18" customHeight="1" x14ac:dyDescent="0.2">
      <c r="A43" s="83"/>
      <c r="B43" s="84"/>
      <c r="C43" s="182"/>
      <c r="D43" s="85"/>
      <c r="E43" s="85"/>
      <c r="F43" s="86"/>
      <c r="G43" s="44" t="s">
        <v>6</v>
      </c>
      <c r="H43" s="45"/>
      <c r="I43" s="77"/>
      <c r="J43" s="77"/>
      <c r="K43" s="77"/>
      <c r="L43" s="116"/>
      <c r="M43" s="117"/>
      <c r="N43" s="118"/>
      <c r="O43" s="206"/>
    </row>
    <row r="44" spans="1:15" s="5" customFormat="1" ht="24.75" customHeight="1" x14ac:dyDescent="0.2">
      <c r="A44" s="83"/>
      <c r="B44" s="84"/>
      <c r="C44" s="182"/>
      <c r="D44" s="85"/>
      <c r="E44" s="85"/>
      <c r="F44" s="86"/>
      <c r="G44" s="39" t="s">
        <v>20</v>
      </c>
      <c r="H44" s="45">
        <f>I44+J44+K44</f>
        <v>0</v>
      </c>
      <c r="I44" s="77">
        <f t="shared" ref="I44:K46" si="3">I50+I55</f>
        <v>0</v>
      </c>
      <c r="J44" s="77">
        <f t="shared" si="3"/>
        <v>0</v>
      </c>
      <c r="K44" s="77">
        <f t="shared" si="3"/>
        <v>0</v>
      </c>
      <c r="L44" s="116"/>
      <c r="M44" s="117"/>
      <c r="N44" s="118"/>
      <c r="O44" s="206"/>
    </row>
    <row r="45" spans="1:15" s="5" customFormat="1" ht="24.75" customHeight="1" x14ac:dyDescent="0.2">
      <c r="A45" s="83"/>
      <c r="B45" s="84"/>
      <c r="C45" s="182"/>
      <c r="D45" s="85"/>
      <c r="E45" s="85"/>
      <c r="F45" s="86"/>
      <c r="G45" s="39" t="s">
        <v>7</v>
      </c>
      <c r="H45" s="45">
        <f>I45+J45+K45</f>
        <v>0</v>
      </c>
      <c r="I45" s="77">
        <f t="shared" si="3"/>
        <v>0</v>
      </c>
      <c r="J45" s="77">
        <f t="shared" si="3"/>
        <v>0</v>
      </c>
      <c r="K45" s="77">
        <f t="shared" si="3"/>
        <v>0</v>
      </c>
      <c r="L45" s="116"/>
      <c r="M45" s="117"/>
      <c r="N45" s="118"/>
      <c r="O45" s="206"/>
    </row>
    <row r="46" spans="1:15" s="5" customFormat="1" ht="24.75" customHeight="1" x14ac:dyDescent="0.2">
      <c r="A46" s="83"/>
      <c r="B46" s="84"/>
      <c r="C46" s="182"/>
      <c r="D46" s="85"/>
      <c r="E46" s="85"/>
      <c r="F46" s="86"/>
      <c r="G46" s="39" t="s">
        <v>96</v>
      </c>
      <c r="H46" s="45">
        <f>I46+J46+K46</f>
        <v>2030450.6400000001</v>
      </c>
      <c r="I46" s="77">
        <f t="shared" si="3"/>
        <v>729450.64</v>
      </c>
      <c r="J46" s="77">
        <f t="shared" si="3"/>
        <v>650500</v>
      </c>
      <c r="K46" s="77">
        <f t="shared" si="3"/>
        <v>650500</v>
      </c>
      <c r="L46" s="116"/>
      <c r="M46" s="117"/>
      <c r="N46" s="118"/>
      <c r="O46" s="206"/>
    </row>
    <row r="47" spans="1:15" s="5" customFormat="1" ht="24.75" customHeight="1" x14ac:dyDescent="0.2">
      <c r="A47" s="83"/>
      <c r="B47" s="84"/>
      <c r="C47" s="182"/>
      <c r="D47" s="85"/>
      <c r="E47" s="85"/>
      <c r="F47" s="86"/>
      <c r="G47" s="39" t="s">
        <v>8</v>
      </c>
      <c r="H47" s="45">
        <v>0</v>
      </c>
      <c r="I47" s="77">
        <v>0</v>
      </c>
      <c r="J47" s="77">
        <v>0</v>
      </c>
      <c r="K47" s="77">
        <v>0</v>
      </c>
      <c r="L47" s="116"/>
      <c r="M47" s="117"/>
      <c r="N47" s="118"/>
      <c r="O47" s="206"/>
    </row>
    <row r="48" spans="1:15" s="5" customFormat="1" ht="24.75" customHeight="1" x14ac:dyDescent="0.2">
      <c r="A48" s="86"/>
      <c r="B48" s="186" t="s">
        <v>100</v>
      </c>
      <c r="C48" s="182" t="s">
        <v>123</v>
      </c>
      <c r="D48" s="85" t="s">
        <v>24</v>
      </c>
      <c r="E48" s="85" t="s">
        <v>126</v>
      </c>
      <c r="F48" s="86" t="s">
        <v>151</v>
      </c>
      <c r="G48" s="44" t="s">
        <v>50</v>
      </c>
      <c r="H48" s="45">
        <f>H50+H51+H52+H53</f>
        <v>1616450.6400000001</v>
      </c>
      <c r="I48" s="45">
        <f>I50+I51+I52+I53</f>
        <v>591450.64</v>
      </c>
      <c r="J48" s="45">
        <f>J50+J51+J52+J53</f>
        <v>512500</v>
      </c>
      <c r="K48" s="46">
        <f>K50+K51+K52+K53</f>
        <v>512500</v>
      </c>
      <c r="L48" s="116"/>
      <c r="M48" s="117"/>
      <c r="N48" s="118"/>
      <c r="O48" s="206"/>
    </row>
    <row r="49" spans="1:15" s="5" customFormat="1" ht="19.5" customHeight="1" x14ac:dyDescent="0.2">
      <c r="A49" s="86"/>
      <c r="B49" s="186"/>
      <c r="C49" s="182"/>
      <c r="D49" s="85"/>
      <c r="E49" s="85"/>
      <c r="F49" s="86"/>
      <c r="G49" s="44" t="s">
        <v>6</v>
      </c>
      <c r="H49" s="45"/>
      <c r="I49" s="45"/>
      <c r="J49" s="45"/>
      <c r="K49" s="46"/>
      <c r="L49" s="116"/>
      <c r="M49" s="117"/>
      <c r="N49" s="118"/>
      <c r="O49" s="206"/>
    </row>
    <row r="50" spans="1:15" s="5" customFormat="1" ht="29.25" customHeight="1" x14ac:dyDescent="0.2">
      <c r="A50" s="86"/>
      <c r="B50" s="186"/>
      <c r="C50" s="182"/>
      <c r="D50" s="85"/>
      <c r="E50" s="85"/>
      <c r="F50" s="86"/>
      <c r="G50" s="44" t="s">
        <v>20</v>
      </c>
      <c r="H50" s="47">
        <v>0</v>
      </c>
      <c r="I50" s="47">
        <v>0</v>
      </c>
      <c r="J50" s="47">
        <v>0</v>
      </c>
      <c r="K50" s="48">
        <v>0</v>
      </c>
      <c r="L50" s="116"/>
      <c r="M50" s="117"/>
      <c r="N50" s="118"/>
      <c r="O50" s="206"/>
    </row>
    <row r="51" spans="1:15" s="5" customFormat="1" ht="27.75" customHeight="1" x14ac:dyDescent="0.2">
      <c r="A51" s="86"/>
      <c r="B51" s="186"/>
      <c r="C51" s="182"/>
      <c r="D51" s="85"/>
      <c r="E51" s="85"/>
      <c r="F51" s="86"/>
      <c r="G51" s="44" t="s">
        <v>7</v>
      </c>
      <c r="H51" s="45">
        <v>0</v>
      </c>
      <c r="I51" s="45">
        <v>0</v>
      </c>
      <c r="J51" s="45">
        <v>0</v>
      </c>
      <c r="K51" s="46">
        <v>0</v>
      </c>
      <c r="L51" s="116"/>
      <c r="M51" s="117"/>
      <c r="N51" s="118"/>
      <c r="O51" s="206"/>
    </row>
    <row r="52" spans="1:15" s="5" customFormat="1" ht="33" customHeight="1" x14ac:dyDescent="0.2">
      <c r="A52" s="86"/>
      <c r="B52" s="186"/>
      <c r="C52" s="182"/>
      <c r="D52" s="85"/>
      <c r="E52" s="85"/>
      <c r="F52" s="86"/>
      <c r="G52" s="44" t="s">
        <v>96</v>
      </c>
      <c r="H52" s="45">
        <f>I52+J52+K52</f>
        <v>1616450.6400000001</v>
      </c>
      <c r="I52" s="46">
        <v>591450.64</v>
      </c>
      <c r="J52" s="46">
        <v>512500</v>
      </c>
      <c r="K52" s="46">
        <v>512500</v>
      </c>
      <c r="L52" s="116"/>
      <c r="M52" s="117"/>
      <c r="N52" s="118"/>
      <c r="O52" s="206"/>
    </row>
    <row r="53" spans="1:15" s="5" customFormat="1" ht="35.25" customHeight="1" x14ac:dyDescent="0.2">
      <c r="A53" s="86"/>
      <c r="B53" s="186"/>
      <c r="C53" s="182"/>
      <c r="D53" s="85"/>
      <c r="E53" s="85"/>
      <c r="F53" s="86"/>
      <c r="G53" s="44" t="s">
        <v>8</v>
      </c>
      <c r="H53" s="45">
        <f>I53+J53+K53+L53+M53</f>
        <v>0</v>
      </c>
      <c r="I53" s="45">
        <v>0</v>
      </c>
      <c r="J53" s="45">
        <v>0</v>
      </c>
      <c r="K53" s="49">
        <v>0</v>
      </c>
      <c r="L53" s="116"/>
      <c r="M53" s="117"/>
      <c r="N53" s="118"/>
      <c r="O53" s="206"/>
    </row>
    <row r="54" spans="1:15" s="5" customFormat="1" ht="25.5" customHeight="1" x14ac:dyDescent="0.2">
      <c r="A54" s="90"/>
      <c r="B54" s="185" t="s">
        <v>170</v>
      </c>
      <c r="C54" s="182" t="s">
        <v>101</v>
      </c>
      <c r="D54" s="85" t="s">
        <v>24</v>
      </c>
      <c r="E54" s="85" t="s">
        <v>102</v>
      </c>
      <c r="F54" s="182" t="s">
        <v>151</v>
      </c>
      <c r="G54" s="44" t="s">
        <v>50</v>
      </c>
      <c r="H54" s="45">
        <f>H55+H56+H57+H58</f>
        <v>414000</v>
      </c>
      <c r="I54" s="45">
        <f>I55+I56+I57+I58</f>
        <v>138000</v>
      </c>
      <c r="J54" s="45">
        <f>J55+J56+J57+J58</f>
        <v>138000</v>
      </c>
      <c r="K54" s="49">
        <f>K55+K56+K57+K58</f>
        <v>138000</v>
      </c>
      <c r="L54" s="116"/>
      <c r="M54" s="117"/>
      <c r="N54" s="118"/>
      <c r="O54" s="206"/>
    </row>
    <row r="55" spans="1:15" s="5" customFormat="1" ht="25.5" customHeight="1" x14ac:dyDescent="0.2">
      <c r="A55" s="91"/>
      <c r="B55" s="185"/>
      <c r="C55" s="182"/>
      <c r="D55" s="85"/>
      <c r="E55" s="85"/>
      <c r="F55" s="182"/>
      <c r="G55" s="44" t="s">
        <v>20</v>
      </c>
      <c r="H55" s="45">
        <v>0</v>
      </c>
      <c r="I55" s="45">
        <v>0</v>
      </c>
      <c r="J55" s="45">
        <v>0</v>
      </c>
      <c r="K55" s="49">
        <v>0</v>
      </c>
      <c r="L55" s="116"/>
      <c r="M55" s="117"/>
      <c r="N55" s="118"/>
      <c r="O55" s="206"/>
    </row>
    <row r="56" spans="1:15" s="5" customFormat="1" ht="25.5" customHeight="1" x14ac:dyDescent="0.2">
      <c r="A56" s="91"/>
      <c r="B56" s="185"/>
      <c r="C56" s="182"/>
      <c r="D56" s="85"/>
      <c r="E56" s="85"/>
      <c r="F56" s="182"/>
      <c r="G56" s="44" t="s">
        <v>7</v>
      </c>
      <c r="H56" s="45">
        <v>0</v>
      </c>
      <c r="I56" s="45">
        <v>0</v>
      </c>
      <c r="J56" s="45">
        <v>0</v>
      </c>
      <c r="K56" s="49">
        <v>0</v>
      </c>
      <c r="L56" s="116"/>
      <c r="M56" s="117"/>
      <c r="N56" s="118"/>
      <c r="O56" s="206"/>
    </row>
    <row r="57" spans="1:15" s="5" customFormat="1" ht="25.5" customHeight="1" x14ac:dyDescent="0.2">
      <c r="A57" s="91"/>
      <c r="B57" s="185"/>
      <c r="C57" s="182"/>
      <c r="D57" s="85"/>
      <c r="E57" s="85"/>
      <c r="F57" s="182"/>
      <c r="G57" s="44" t="s">
        <v>97</v>
      </c>
      <c r="H57" s="45">
        <f>I57+J57+K57</f>
        <v>414000</v>
      </c>
      <c r="I57" s="45">
        <v>138000</v>
      </c>
      <c r="J57" s="45">
        <v>138000</v>
      </c>
      <c r="K57" s="49">
        <v>138000</v>
      </c>
      <c r="L57" s="116"/>
      <c r="M57" s="117"/>
      <c r="N57" s="118"/>
      <c r="O57" s="206"/>
    </row>
    <row r="58" spans="1:15" s="5" customFormat="1" ht="25.5" customHeight="1" x14ac:dyDescent="0.2">
      <c r="A58" s="92"/>
      <c r="B58" s="185"/>
      <c r="C58" s="182"/>
      <c r="D58" s="85"/>
      <c r="E58" s="85"/>
      <c r="F58" s="182"/>
      <c r="G58" s="44" t="s">
        <v>8</v>
      </c>
      <c r="H58" s="45">
        <v>0</v>
      </c>
      <c r="I58" s="45">
        <v>0</v>
      </c>
      <c r="J58" s="45">
        <v>0</v>
      </c>
      <c r="K58" s="49">
        <v>0</v>
      </c>
      <c r="L58" s="116"/>
      <c r="M58" s="117"/>
      <c r="N58" s="118"/>
      <c r="O58" s="206"/>
    </row>
    <row r="59" spans="1:15" s="5" customFormat="1" ht="24.75" customHeight="1" x14ac:dyDescent="0.2">
      <c r="A59" s="81" t="s">
        <v>82</v>
      </c>
      <c r="B59" s="82"/>
      <c r="C59" s="86" t="s">
        <v>54</v>
      </c>
      <c r="D59" s="205" t="s">
        <v>24</v>
      </c>
      <c r="E59" s="205" t="s">
        <v>126</v>
      </c>
      <c r="F59" s="86" t="s">
        <v>151</v>
      </c>
      <c r="G59" s="44" t="s">
        <v>5</v>
      </c>
      <c r="H59" s="45">
        <f>I59+J59+K59+L59+M59</f>
        <v>150000</v>
      </c>
      <c r="I59" s="45">
        <f>I62+I63+I64+I61</f>
        <v>50000</v>
      </c>
      <c r="J59" s="45">
        <f t="shared" ref="J59:K59" si="4">J62+J63+J64+J61</f>
        <v>50000</v>
      </c>
      <c r="K59" s="46">
        <f t="shared" si="4"/>
        <v>50000</v>
      </c>
      <c r="L59" s="116"/>
      <c r="M59" s="117"/>
      <c r="N59" s="118"/>
      <c r="O59" s="183" t="s">
        <v>144</v>
      </c>
    </row>
    <row r="60" spans="1:15" s="5" customFormat="1" ht="14.25" x14ac:dyDescent="0.2">
      <c r="A60" s="83"/>
      <c r="B60" s="84"/>
      <c r="C60" s="86"/>
      <c r="D60" s="205"/>
      <c r="E60" s="205"/>
      <c r="F60" s="86"/>
      <c r="G60" s="44" t="s">
        <v>6</v>
      </c>
      <c r="H60" s="45"/>
      <c r="I60" s="45"/>
      <c r="J60" s="45"/>
      <c r="K60" s="49"/>
      <c r="L60" s="116"/>
      <c r="M60" s="117"/>
      <c r="N60" s="118"/>
      <c r="O60" s="183"/>
    </row>
    <row r="61" spans="1:15" s="5" customFormat="1" ht="25.5" customHeight="1" x14ac:dyDescent="0.2">
      <c r="A61" s="83"/>
      <c r="B61" s="84"/>
      <c r="C61" s="86"/>
      <c r="D61" s="205"/>
      <c r="E61" s="205"/>
      <c r="F61" s="86"/>
      <c r="G61" s="44" t="s">
        <v>20</v>
      </c>
      <c r="H61" s="47">
        <f>SUM(I61:K61)</f>
        <v>0</v>
      </c>
      <c r="I61" s="47">
        <v>0</v>
      </c>
      <c r="J61" s="47">
        <v>0</v>
      </c>
      <c r="K61" s="50">
        <v>0</v>
      </c>
      <c r="L61" s="116"/>
      <c r="M61" s="117"/>
      <c r="N61" s="118"/>
      <c r="O61" s="183"/>
    </row>
    <row r="62" spans="1:15" s="5" customFormat="1" ht="24" x14ac:dyDescent="0.2">
      <c r="A62" s="83"/>
      <c r="B62" s="84"/>
      <c r="C62" s="86"/>
      <c r="D62" s="205"/>
      <c r="E62" s="205"/>
      <c r="F62" s="86"/>
      <c r="G62" s="44" t="s">
        <v>7</v>
      </c>
      <c r="H62" s="45">
        <f>I62+J62+K62</f>
        <v>0</v>
      </c>
      <c r="I62" s="45">
        <v>0</v>
      </c>
      <c r="J62" s="45">
        <v>0</v>
      </c>
      <c r="K62" s="49">
        <v>0</v>
      </c>
      <c r="L62" s="116"/>
      <c r="M62" s="117"/>
      <c r="N62" s="118"/>
      <c r="O62" s="183"/>
    </row>
    <row r="63" spans="1:15" s="5" customFormat="1" ht="24" x14ac:dyDescent="0.2">
      <c r="A63" s="83"/>
      <c r="B63" s="84"/>
      <c r="C63" s="86"/>
      <c r="D63" s="205"/>
      <c r="E63" s="205"/>
      <c r="F63" s="86"/>
      <c r="G63" s="44" t="s">
        <v>96</v>
      </c>
      <c r="H63" s="45">
        <f>I63+L63+M63+J63+K63</f>
        <v>0</v>
      </c>
      <c r="I63" s="45">
        <v>0</v>
      </c>
      <c r="J63" s="49">
        <v>0</v>
      </c>
      <c r="K63" s="49">
        <v>0</v>
      </c>
      <c r="L63" s="116"/>
      <c r="M63" s="117"/>
      <c r="N63" s="118"/>
      <c r="O63" s="183"/>
    </row>
    <row r="64" spans="1:15" s="5" customFormat="1" ht="87.75" customHeight="1" x14ac:dyDescent="0.2">
      <c r="A64" s="176"/>
      <c r="B64" s="177"/>
      <c r="C64" s="86"/>
      <c r="D64" s="205"/>
      <c r="E64" s="205"/>
      <c r="F64" s="86"/>
      <c r="G64" s="44" t="s">
        <v>8</v>
      </c>
      <c r="H64" s="45">
        <f>I64+J64+K64</f>
        <v>150000</v>
      </c>
      <c r="I64" s="45">
        <v>50000</v>
      </c>
      <c r="J64" s="45">
        <v>50000</v>
      </c>
      <c r="K64" s="49">
        <v>50000</v>
      </c>
      <c r="L64" s="119"/>
      <c r="M64" s="120"/>
      <c r="N64" s="121"/>
      <c r="O64" s="183"/>
    </row>
    <row r="65" spans="1:15" s="5" customFormat="1" ht="23.25" customHeight="1" x14ac:dyDescent="0.2">
      <c r="A65" s="161" t="s">
        <v>73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3"/>
    </row>
    <row r="66" spans="1:15" s="5" customFormat="1" ht="24.75" customHeight="1" x14ac:dyDescent="0.2">
      <c r="A66" s="155" t="s">
        <v>83</v>
      </c>
      <c r="B66" s="156"/>
      <c r="C66" s="108" t="s">
        <v>74</v>
      </c>
      <c r="D66" s="108" t="s">
        <v>24</v>
      </c>
      <c r="E66" s="108" t="s">
        <v>127</v>
      </c>
      <c r="F66" s="108" t="s">
        <v>151</v>
      </c>
      <c r="G66" s="39" t="s">
        <v>5</v>
      </c>
      <c r="H66" s="40">
        <f>SUM(I66:M66)</f>
        <v>0</v>
      </c>
      <c r="I66" s="40">
        <f t="shared" ref="I66:K66" si="5">SUM(I69:I71)</f>
        <v>0</v>
      </c>
      <c r="J66" s="40">
        <f t="shared" si="5"/>
        <v>0</v>
      </c>
      <c r="K66" s="41">
        <f t="shared" si="5"/>
        <v>0</v>
      </c>
      <c r="L66" s="125"/>
      <c r="M66" s="126"/>
      <c r="N66" s="127"/>
      <c r="O66" s="184" t="s">
        <v>145</v>
      </c>
    </row>
    <row r="67" spans="1:15" s="5" customFormat="1" ht="14.25" x14ac:dyDescent="0.2">
      <c r="A67" s="157"/>
      <c r="B67" s="158"/>
      <c r="C67" s="108"/>
      <c r="D67" s="108"/>
      <c r="E67" s="108"/>
      <c r="F67" s="108"/>
      <c r="G67" s="39" t="s">
        <v>6</v>
      </c>
      <c r="H67" s="40"/>
      <c r="I67" s="40"/>
      <c r="J67" s="40"/>
      <c r="K67" s="41"/>
      <c r="L67" s="128"/>
      <c r="M67" s="129"/>
      <c r="N67" s="130"/>
      <c r="O67" s="184"/>
    </row>
    <row r="68" spans="1:15" s="5" customFormat="1" ht="27.75" customHeight="1" x14ac:dyDescent="0.2">
      <c r="A68" s="157"/>
      <c r="B68" s="158"/>
      <c r="C68" s="108"/>
      <c r="D68" s="108"/>
      <c r="E68" s="108"/>
      <c r="F68" s="108"/>
      <c r="G68" s="39" t="s">
        <v>20</v>
      </c>
      <c r="H68" s="42">
        <v>0</v>
      </c>
      <c r="I68" s="42">
        <v>0</v>
      </c>
      <c r="J68" s="42">
        <v>0</v>
      </c>
      <c r="K68" s="38">
        <v>0</v>
      </c>
      <c r="L68" s="128"/>
      <c r="M68" s="129"/>
      <c r="N68" s="130"/>
      <c r="O68" s="184"/>
    </row>
    <row r="69" spans="1:15" s="5" customFormat="1" ht="24" x14ac:dyDescent="0.2">
      <c r="A69" s="157"/>
      <c r="B69" s="158"/>
      <c r="C69" s="108"/>
      <c r="D69" s="108"/>
      <c r="E69" s="108"/>
      <c r="F69" s="108"/>
      <c r="G69" s="39" t="s">
        <v>7</v>
      </c>
      <c r="H69" s="40">
        <f>SUM(I69:K69)</f>
        <v>0</v>
      </c>
      <c r="I69" s="40">
        <v>0</v>
      </c>
      <c r="J69" s="40">
        <v>0</v>
      </c>
      <c r="K69" s="41">
        <v>0</v>
      </c>
      <c r="L69" s="128"/>
      <c r="M69" s="129"/>
      <c r="N69" s="130"/>
      <c r="O69" s="184"/>
    </row>
    <row r="70" spans="1:15" s="5" customFormat="1" ht="24" x14ac:dyDescent="0.2">
      <c r="A70" s="157"/>
      <c r="B70" s="158"/>
      <c r="C70" s="108"/>
      <c r="D70" s="108"/>
      <c r="E70" s="108"/>
      <c r="F70" s="108"/>
      <c r="G70" s="39" t="s">
        <v>97</v>
      </c>
      <c r="H70" s="40">
        <v>0</v>
      </c>
      <c r="I70" s="43">
        <v>0</v>
      </c>
      <c r="J70" s="40">
        <v>0</v>
      </c>
      <c r="K70" s="40">
        <v>0</v>
      </c>
      <c r="L70" s="128"/>
      <c r="M70" s="129"/>
      <c r="N70" s="130"/>
      <c r="O70" s="184"/>
    </row>
    <row r="71" spans="1:15" s="5" customFormat="1" ht="30" customHeight="1" x14ac:dyDescent="0.2">
      <c r="A71" s="159"/>
      <c r="B71" s="160"/>
      <c r="C71" s="108"/>
      <c r="D71" s="108"/>
      <c r="E71" s="108"/>
      <c r="F71" s="108"/>
      <c r="G71" s="39" t="s">
        <v>8</v>
      </c>
      <c r="H71" s="40">
        <v>0</v>
      </c>
      <c r="I71" s="40">
        <v>0</v>
      </c>
      <c r="J71" s="40">
        <v>0</v>
      </c>
      <c r="K71" s="41">
        <v>0</v>
      </c>
      <c r="L71" s="128"/>
      <c r="M71" s="129"/>
      <c r="N71" s="130"/>
      <c r="O71" s="184"/>
    </row>
    <row r="72" spans="1:15" s="5" customFormat="1" ht="24.75" customHeight="1" x14ac:dyDescent="0.2">
      <c r="A72" s="155" t="s">
        <v>84</v>
      </c>
      <c r="B72" s="156"/>
      <c r="C72" s="108" t="s">
        <v>76</v>
      </c>
      <c r="D72" s="108" t="s">
        <v>24</v>
      </c>
      <c r="E72" s="108" t="s">
        <v>127</v>
      </c>
      <c r="F72" s="108" t="s">
        <v>151</v>
      </c>
      <c r="G72" s="39" t="s">
        <v>5</v>
      </c>
      <c r="H72" s="40">
        <f>SUM(I72:M72)</f>
        <v>155100</v>
      </c>
      <c r="I72" s="80">
        <f t="shared" ref="I72:K72" si="6">SUM(I75:I77)</f>
        <v>55100</v>
      </c>
      <c r="J72" s="80">
        <f t="shared" si="6"/>
        <v>50000</v>
      </c>
      <c r="K72" s="80">
        <f t="shared" si="6"/>
        <v>50000</v>
      </c>
      <c r="L72" s="128"/>
      <c r="M72" s="129"/>
      <c r="N72" s="130"/>
      <c r="O72" s="184" t="s">
        <v>146</v>
      </c>
    </row>
    <row r="73" spans="1:15" s="5" customFormat="1" ht="14.25" x14ac:dyDescent="0.2">
      <c r="A73" s="157"/>
      <c r="B73" s="158"/>
      <c r="C73" s="108"/>
      <c r="D73" s="108"/>
      <c r="E73" s="108"/>
      <c r="F73" s="108"/>
      <c r="G73" s="39" t="s">
        <v>6</v>
      </c>
      <c r="H73" s="40"/>
      <c r="I73" s="40"/>
      <c r="J73" s="40"/>
      <c r="K73" s="41"/>
      <c r="L73" s="128"/>
      <c r="M73" s="129"/>
      <c r="N73" s="130"/>
      <c r="O73" s="184"/>
    </row>
    <row r="74" spans="1:15" s="5" customFormat="1" ht="27.75" customHeight="1" x14ac:dyDescent="0.2">
      <c r="A74" s="157"/>
      <c r="B74" s="158"/>
      <c r="C74" s="108"/>
      <c r="D74" s="108"/>
      <c r="E74" s="108"/>
      <c r="F74" s="108"/>
      <c r="G74" s="39" t="s">
        <v>20</v>
      </c>
      <c r="H74" s="42">
        <v>0</v>
      </c>
      <c r="I74" s="42">
        <v>0</v>
      </c>
      <c r="J74" s="42">
        <v>0</v>
      </c>
      <c r="K74" s="38">
        <v>0</v>
      </c>
      <c r="L74" s="128"/>
      <c r="M74" s="129"/>
      <c r="N74" s="130"/>
      <c r="O74" s="184"/>
    </row>
    <row r="75" spans="1:15" s="5" customFormat="1" ht="24" x14ac:dyDescent="0.2">
      <c r="A75" s="157"/>
      <c r="B75" s="158"/>
      <c r="C75" s="108"/>
      <c r="D75" s="108"/>
      <c r="E75" s="108"/>
      <c r="F75" s="108"/>
      <c r="G75" s="39" t="s">
        <v>7</v>
      </c>
      <c r="H75" s="40">
        <f>SUM(I75:K75)</f>
        <v>0</v>
      </c>
      <c r="I75" s="40">
        <v>0</v>
      </c>
      <c r="J75" s="40">
        <v>0</v>
      </c>
      <c r="K75" s="41">
        <v>0</v>
      </c>
      <c r="L75" s="128"/>
      <c r="M75" s="129"/>
      <c r="N75" s="130"/>
      <c r="O75" s="184"/>
    </row>
    <row r="76" spans="1:15" s="5" customFormat="1" ht="24" x14ac:dyDescent="0.2">
      <c r="A76" s="157"/>
      <c r="B76" s="158"/>
      <c r="C76" s="108"/>
      <c r="D76" s="108"/>
      <c r="E76" s="108"/>
      <c r="F76" s="108"/>
      <c r="G76" s="39" t="s">
        <v>96</v>
      </c>
      <c r="H76" s="40">
        <f>I76+J76+K76</f>
        <v>155100</v>
      </c>
      <c r="I76" s="43">
        <v>55100</v>
      </c>
      <c r="J76" s="43">
        <v>50000</v>
      </c>
      <c r="K76" s="40">
        <v>50000</v>
      </c>
      <c r="L76" s="128"/>
      <c r="M76" s="129"/>
      <c r="N76" s="130"/>
      <c r="O76" s="184"/>
    </row>
    <row r="77" spans="1:15" s="5" customFormat="1" ht="30" customHeight="1" x14ac:dyDescent="0.2">
      <c r="A77" s="159"/>
      <c r="B77" s="160"/>
      <c r="C77" s="108"/>
      <c r="D77" s="108"/>
      <c r="E77" s="108"/>
      <c r="F77" s="108"/>
      <c r="G77" s="39" t="s">
        <v>8</v>
      </c>
      <c r="H77" s="40">
        <v>0</v>
      </c>
      <c r="I77" s="40">
        <v>0</v>
      </c>
      <c r="J77" s="40">
        <v>0</v>
      </c>
      <c r="K77" s="41">
        <v>0</v>
      </c>
      <c r="L77" s="131"/>
      <c r="M77" s="132"/>
      <c r="N77" s="133"/>
      <c r="O77" s="184"/>
    </row>
    <row r="78" spans="1:15" s="5" customFormat="1" ht="23.25" customHeight="1" x14ac:dyDescent="0.2">
      <c r="A78" s="161" t="s">
        <v>72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3"/>
    </row>
    <row r="79" spans="1:15" s="5" customFormat="1" ht="27.75" customHeight="1" x14ac:dyDescent="0.2">
      <c r="A79" s="164" t="s">
        <v>85</v>
      </c>
      <c r="B79" s="165"/>
      <c r="C79" s="86" t="s">
        <v>53</v>
      </c>
      <c r="D79" s="86" t="s">
        <v>24</v>
      </c>
      <c r="E79" s="205" t="s">
        <v>126</v>
      </c>
      <c r="F79" s="86" t="s">
        <v>151</v>
      </c>
      <c r="G79" s="44" t="s">
        <v>5</v>
      </c>
      <c r="H79" s="45">
        <f>SUM(I79:M79)</f>
        <v>6000000</v>
      </c>
      <c r="I79" s="77">
        <f t="shared" ref="I79:J79" si="7">SUM(I81:I84)</f>
        <v>6000000</v>
      </c>
      <c r="J79" s="45">
        <f t="shared" si="7"/>
        <v>0</v>
      </c>
      <c r="K79" s="46">
        <f>SUM(K81:K84)</f>
        <v>0</v>
      </c>
      <c r="L79" s="137"/>
      <c r="M79" s="138"/>
      <c r="N79" s="139"/>
      <c r="O79" s="87" t="s">
        <v>147</v>
      </c>
    </row>
    <row r="80" spans="1:15" s="5" customFormat="1" ht="14.25" x14ac:dyDescent="0.2">
      <c r="A80" s="166"/>
      <c r="B80" s="167"/>
      <c r="C80" s="86"/>
      <c r="D80" s="86"/>
      <c r="E80" s="205"/>
      <c r="F80" s="86"/>
      <c r="G80" s="44" t="s">
        <v>6</v>
      </c>
      <c r="H80" s="45"/>
      <c r="I80" s="45"/>
      <c r="J80" s="45"/>
      <c r="K80" s="46"/>
      <c r="L80" s="140"/>
      <c r="M80" s="141"/>
      <c r="N80" s="142"/>
      <c r="O80" s="88"/>
    </row>
    <row r="81" spans="1:15" s="5" customFormat="1" ht="28.5" customHeight="1" x14ac:dyDescent="0.2">
      <c r="A81" s="166"/>
      <c r="B81" s="167"/>
      <c r="C81" s="86"/>
      <c r="D81" s="86"/>
      <c r="E81" s="205"/>
      <c r="F81" s="86"/>
      <c r="G81" s="44" t="s">
        <v>20</v>
      </c>
      <c r="H81" s="47">
        <v>0</v>
      </c>
      <c r="I81" s="47">
        <v>0</v>
      </c>
      <c r="J81" s="48">
        <v>0</v>
      </c>
      <c r="K81" s="48">
        <v>0</v>
      </c>
      <c r="L81" s="140"/>
      <c r="M81" s="141"/>
      <c r="N81" s="142"/>
      <c r="O81" s="88"/>
    </row>
    <row r="82" spans="1:15" s="5" customFormat="1" ht="30.75" customHeight="1" x14ac:dyDescent="0.2">
      <c r="A82" s="166"/>
      <c r="B82" s="167"/>
      <c r="C82" s="86"/>
      <c r="D82" s="86"/>
      <c r="E82" s="205"/>
      <c r="F82" s="86"/>
      <c r="G82" s="44" t="s">
        <v>7</v>
      </c>
      <c r="H82" s="45">
        <f>I82+J82+K82</f>
        <v>6000000</v>
      </c>
      <c r="I82" s="45">
        <f>I93+I98+I103+I108+I113</f>
        <v>6000000</v>
      </c>
      <c r="J82" s="46">
        <v>0</v>
      </c>
      <c r="K82" s="46">
        <v>0</v>
      </c>
      <c r="L82" s="140"/>
      <c r="M82" s="141"/>
      <c r="N82" s="142"/>
      <c r="O82" s="88"/>
    </row>
    <row r="83" spans="1:15" s="5" customFormat="1" ht="32.25" customHeight="1" x14ac:dyDescent="0.2">
      <c r="A83" s="166"/>
      <c r="B83" s="167"/>
      <c r="C83" s="86"/>
      <c r="D83" s="86"/>
      <c r="E83" s="205"/>
      <c r="F83" s="86"/>
      <c r="G83" s="44" t="s">
        <v>96</v>
      </c>
      <c r="H83" s="45">
        <v>0</v>
      </c>
      <c r="I83" s="46">
        <v>0</v>
      </c>
      <c r="J83" s="46">
        <v>0</v>
      </c>
      <c r="K83" s="46">
        <v>0</v>
      </c>
      <c r="L83" s="140"/>
      <c r="M83" s="141"/>
      <c r="N83" s="142"/>
      <c r="O83" s="88"/>
    </row>
    <row r="84" spans="1:15" s="5" customFormat="1" ht="40.5" customHeight="1" x14ac:dyDescent="0.2">
      <c r="A84" s="168"/>
      <c r="B84" s="169"/>
      <c r="C84" s="86"/>
      <c r="D84" s="86"/>
      <c r="E84" s="205"/>
      <c r="F84" s="86"/>
      <c r="G84" s="44" t="s">
        <v>8</v>
      </c>
      <c r="H84" s="45">
        <f>SUM(I84:K84)</f>
        <v>0</v>
      </c>
      <c r="I84" s="45">
        <v>0</v>
      </c>
      <c r="J84" s="46">
        <v>0</v>
      </c>
      <c r="K84" s="46">
        <v>0</v>
      </c>
      <c r="L84" s="140"/>
      <c r="M84" s="141"/>
      <c r="N84" s="142"/>
      <c r="O84" s="88"/>
    </row>
    <row r="85" spans="1:15" s="5" customFormat="1" ht="24.75" hidden="1" customHeight="1" thickBot="1" x14ac:dyDescent="0.25">
      <c r="A85" s="63"/>
      <c r="B85" s="108" t="s">
        <v>55</v>
      </c>
      <c r="C85" s="108" t="s">
        <v>68</v>
      </c>
      <c r="D85" s="108" t="s">
        <v>24</v>
      </c>
      <c r="E85" s="189" t="s">
        <v>27</v>
      </c>
      <c r="F85" s="108" t="s">
        <v>12</v>
      </c>
      <c r="G85" s="39" t="s">
        <v>5</v>
      </c>
      <c r="H85" s="40">
        <f>SUM(I85:M85)</f>
        <v>0</v>
      </c>
      <c r="I85" s="40">
        <f t="shared" ref="I85:K85" si="8">SUM(I88:I90)</f>
        <v>0</v>
      </c>
      <c r="J85" s="43">
        <f t="shared" si="8"/>
        <v>0</v>
      </c>
      <c r="K85" s="43">
        <f t="shared" si="8"/>
        <v>0</v>
      </c>
      <c r="L85" s="140"/>
      <c r="M85" s="141"/>
      <c r="N85" s="142"/>
      <c r="O85" s="88"/>
    </row>
    <row r="86" spans="1:15" s="5" customFormat="1" ht="14.25" hidden="1" customHeight="1" x14ac:dyDescent="0.2">
      <c r="A86" s="63"/>
      <c r="B86" s="108"/>
      <c r="C86" s="108"/>
      <c r="D86" s="108"/>
      <c r="E86" s="189"/>
      <c r="F86" s="108"/>
      <c r="G86" s="39" t="s">
        <v>6</v>
      </c>
      <c r="H86" s="40"/>
      <c r="I86" s="40"/>
      <c r="J86" s="43"/>
      <c r="K86" s="43"/>
      <c r="L86" s="140"/>
      <c r="M86" s="141"/>
      <c r="N86" s="142"/>
      <c r="O86" s="88"/>
    </row>
    <row r="87" spans="1:15" s="5" customFormat="1" ht="28.5" hidden="1" customHeight="1" thickBot="1" x14ac:dyDescent="0.25">
      <c r="A87" s="63"/>
      <c r="B87" s="108"/>
      <c r="C87" s="108"/>
      <c r="D87" s="108"/>
      <c r="E87" s="189"/>
      <c r="F87" s="108"/>
      <c r="G87" s="39" t="s">
        <v>20</v>
      </c>
      <c r="H87" s="42">
        <v>0</v>
      </c>
      <c r="I87" s="42">
        <v>0</v>
      </c>
      <c r="J87" s="51">
        <v>0</v>
      </c>
      <c r="K87" s="51">
        <v>0</v>
      </c>
      <c r="L87" s="140"/>
      <c r="M87" s="141"/>
      <c r="N87" s="142"/>
      <c r="O87" s="88"/>
    </row>
    <row r="88" spans="1:15" s="5" customFormat="1" ht="24" hidden="1" customHeight="1" x14ac:dyDescent="0.2">
      <c r="A88" s="63"/>
      <c r="B88" s="108"/>
      <c r="C88" s="108"/>
      <c r="D88" s="108"/>
      <c r="E88" s="189"/>
      <c r="F88" s="108"/>
      <c r="G88" s="39" t="s">
        <v>7</v>
      </c>
      <c r="H88" s="40">
        <f>SUM(I88:K88)</f>
        <v>0</v>
      </c>
      <c r="I88" s="40">
        <v>0</v>
      </c>
      <c r="J88" s="43">
        <v>0</v>
      </c>
      <c r="K88" s="43">
        <v>0</v>
      </c>
      <c r="L88" s="140"/>
      <c r="M88" s="141"/>
      <c r="N88" s="142"/>
      <c r="O88" s="88"/>
    </row>
    <row r="89" spans="1:15" s="5" customFormat="1" ht="24" hidden="1" customHeight="1" x14ac:dyDescent="0.2">
      <c r="A89" s="63"/>
      <c r="B89" s="108"/>
      <c r="C89" s="108"/>
      <c r="D89" s="108"/>
      <c r="E89" s="189"/>
      <c r="F89" s="108"/>
      <c r="G89" s="39" t="s">
        <v>14</v>
      </c>
      <c r="H89" s="40">
        <f>SUM(I89:M89)</f>
        <v>0</v>
      </c>
      <c r="I89" s="40">
        <v>0</v>
      </c>
      <c r="J89" s="43">
        <v>0</v>
      </c>
      <c r="K89" s="43">
        <v>0</v>
      </c>
      <c r="L89" s="140"/>
      <c r="M89" s="141"/>
      <c r="N89" s="142"/>
      <c r="O89" s="88"/>
    </row>
    <row r="90" spans="1:15" s="5" customFormat="1" ht="50.25" hidden="1" customHeight="1" thickBot="1" x14ac:dyDescent="0.25">
      <c r="A90" s="63"/>
      <c r="B90" s="108"/>
      <c r="C90" s="108"/>
      <c r="D90" s="108"/>
      <c r="E90" s="189"/>
      <c r="F90" s="108"/>
      <c r="G90" s="39" t="s">
        <v>8</v>
      </c>
      <c r="H90" s="40">
        <f>SUM(I90:M90)</f>
        <v>0</v>
      </c>
      <c r="I90" s="40">
        <v>0</v>
      </c>
      <c r="J90" s="43">
        <v>0</v>
      </c>
      <c r="K90" s="43">
        <v>0</v>
      </c>
      <c r="L90" s="140"/>
      <c r="M90" s="141"/>
      <c r="N90" s="142"/>
      <c r="O90" s="88"/>
    </row>
    <row r="91" spans="1:15" s="5" customFormat="1" ht="38.25" customHeight="1" x14ac:dyDescent="0.2">
      <c r="A91" s="109"/>
      <c r="B91" s="108" t="s">
        <v>153</v>
      </c>
      <c r="C91" s="102" t="s">
        <v>154</v>
      </c>
      <c r="D91" s="102" t="s">
        <v>24</v>
      </c>
      <c r="E91" s="105" t="s">
        <v>128</v>
      </c>
      <c r="F91" s="102" t="s">
        <v>157</v>
      </c>
      <c r="G91" s="39" t="s">
        <v>50</v>
      </c>
      <c r="H91" s="40">
        <f>H92+H93+H94+H95</f>
        <v>500000</v>
      </c>
      <c r="I91" s="40">
        <f>I93+I92+I94+I95</f>
        <v>500000</v>
      </c>
      <c r="J91" s="43">
        <f>J92+J93+J94+J95</f>
        <v>0</v>
      </c>
      <c r="K91" s="43">
        <f>K92+K93+K94+K95</f>
        <v>0</v>
      </c>
      <c r="L91" s="70"/>
      <c r="M91" s="71"/>
      <c r="N91" s="72"/>
      <c r="O91" s="88"/>
    </row>
    <row r="92" spans="1:15" s="5" customFormat="1" ht="48" customHeight="1" x14ac:dyDescent="0.2">
      <c r="A92" s="109"/>
      <c r="B92" s="108"/>
      <c r="C92" s="103"/>
      <c r="D92" s="103"/>
      <c r="E92" s="106"/>
      <c r="F92" s="103"/>
      <c r="G92" s="44" t="s">
        <v>20</v>
      </c>
      <c r="H92" s="40">
        <v>0</v>
      </c>
      <c r="I92" s="40">
        <v>0</v>
      </c>
      <c r="J92" s="43">
        <v>0</v>
      </c>
      <c r="K92" s="43">
        <v>0</v>
      </c>
      <c r="L92" s="70"/>
      <c r="M92" s="71"/>
      <c r="N92" s="72"/>
      <c r="O92" s="88"/>
    </row>
    <row r="93" spans="1:15" s="5" customFormat="1" ht="41.25" customHeight="1" x14ac:dyDescent="0.2">
      <c r="A93" s="109"/>
      <c r="B93" s="108"/>
      <c r="C93" s="103"/>
      <c r="D93" s="103"/>
      <c r="E93" s="106"/>
      <c r="F93" s="103"/>
      <c r="G93" s="44" t="s">
        <v>7</v>
      </c>
      <c r="H93" s="40">
        <v>500000</v>
      </c>
      <c r="I93" s="40">
        <v>500000</v>
      </c>
      <c r="J93" s="43">
        <v>0</v>
      </c>
      <c r="K93" s="43">
        <v>0</v>
      </c>
      <c r="L93" s="70"/>
      <c r="M93" s="71"/>
      <c r="N93" s="72"/>
      <c r="O93" s="88"/>
    </row>
    <row r="94" spans="1:15" s="5" customFormat="1" ht="46.5" customHeight="1" x14ac:dyDescent="0.2">
      <c r="A94" s="109"/>
      <c r="B94" s="108"/>
      <c r="C94" s="103"/>
      <c r="D94" s="103"/>
      <c r="E94" s="106"/>
      <c r="F94" s="103"/>
      <c r="G94" s="44" t="s">
        <v>96</v>
      </c>
      <c r="H94" s="40">
        <v>0</v>
      </c>
      <c r="I94" s="40">
        <v>0</v>
      </c>
      <c r="J94" s="43">
        <v>0</v>
      </c>
      <c r="K94" s="43">
        <v>0</v>
      </c>
      <c r="L94" s="70"/>
      <c r="M94" s="71"/>
      <c r="N94" s="72"/>
      <c r="O94" s="88"/>
    </row>
    <row r="95" spans="1:15" s="5" customFormat="1" ht="79.5" customHeight="1" x14ac:dyDescent="0.2">
      <c r="A95" s="109"/>
      <c r="B95" s="108"/>
      <c r="C95" s="104"/>
      <c r="D95" s="104"/>
      <c r="E95" s="107"/>
      <c r="F95" s="104"/>
      <c r="G95" s="44" t="s">
        <v>8</v>
      </c>
      <c r="H95" s="40">
        <v>0</v>
      </c>
      <c r="I95" s="40">
        <v>0</v>
      </c>
      <c r="J95" s="43">
        <v>0</v>
      </c>
      <c r="K95" s="43">
        <v>0</v>
      </c>
      <c r="L95" s="70"/>
      <c r="M95" s="71"/>
      <c r="N95" s="72"/>
      <c r="O95" s="88"/>
    </row>
    <row r="96" spans="1:15" s="5" customFormat="1" ht="40.5" customHeight="1" x14ac:dyDescent="0.2">
      <c r="A96" s="109"/>
      <c r="B96" s="108" t="s">
        <v>155</v>
      </c>
      <c r="C96" s="102" t="s">
        <v>159</v>
      </c>
      <c r="D96" s="102" t="s">
        <v>24</v>
      </c>
      <c r="E96" s="105" t="s">
        <v>156</v>
      </c>
      <c r="F96" s="102" t="s">
        <v>157</v>
      </c>
      <c r="G96" s="39" t="s">
        <v>50</v>
      </c>
      <c r="H96" s="40">
        <f>H97+H98+H99+H100</f>
        <v>2500000</v>
      </c>
      <c r="I96" s="40">
        <f>I97+I98+I99+I100</f>
        <v>2500000</v>
      </c>
      <c r="J96" s="43">
        <f>J97+J98+J99+J100</f>
        <v>0</v>
      </c>
      <c r="K96" s="43">
        <f>K97+K98+K99+K100</f>
        <v>0</v>
      </c>
      <c r="L96" s="70"/>
      <c r="M96" s="71"/>
      <c r="N96" s="72"/>
      <c r="O96" s="88"/>
    </row>
    <row r="97" spans="1:15" s="5" customFormat="1" ht="52.5" customHeight="1" x14ac:dyDescent="0.2">
      <c r="A97" s="109"/>
      <c r="B97" s="108"/>
      <c r="C97" s="103"/>
      <c r="D97" s="103"/>
      <c r="E97" s="106"/>
      <c r="F97" s="103"/>
      <c r="G97" s="44" t="s">
        <v>20</v>
      </c>
      <c r="H97" s="40">
        <v>0</v>
      </c>
      <c r="I97" s="40">
        <v>0</v>
      </c>
      <c r="J97" s="43">
        <v>0</v>
      </c>
      <c r="K97" s="43">
        <v>0</v>
      </c>
      <c r="L97" s="70"/>
      <c r="M97" s="71"/>
      <c r="N97" s="72"/>
      <c r="O97" s="88"/>
    </row>
    <row r="98" spans="1:15" s="5" customFormat="1" ht="43.5" customHeight="1" x14ac:dyDescent="0.2">
      <c r="A98" s="109"/>
      <c r="B98" s="108"/>
      <c r="C98" s="103"/>
      <c r="D98" s="103"/>
      <c r="E98" s="106"/>
      <c r="F98" s="103"/>
      <c r="G98" s="44" t="s">
        <v>7</v>
      </c>
      <c r="H98" s="40">
        <v>2500000</v>
      </c>
      <c r="I98" s="40">
        <v>2500000</v>
      </c>
      <c r="J98" s="43">
        <v>0</v>
      </c>
      <c r="K98" s="43">
        <v>0</v>
      </c>
      <c r="L98" s="70"/>
      <c r="M98" s="71"/>
      <c r="N98" s="72"/>
      <c r="O98" s="88"/>
    </row>
    <row r="99" spans="1:15" s="5" customFormat="1" ht="52.5" customHeight="1" x14ac:dyDescent="0.2">
      <c r="A99" s="109"/>
      <c r="B99" s="108"/>
      <c r="C99" s="103"/>
      <c r="D99" s="103"/>
      <c r="E99" s="106"/>
      <c r="F99" s="103"/>
      <c r="G99" s="44" t="s">
        <v>96</v>
      </c>
      <c r="H99" s="40">
        <v>0</v>
      </c>
      <c r="I99" s="40">
        <v>0</v>
      </c>
      <c r="J99" s="43">
        <v>0</v>
      </c>
      <c r="K99" s="43">
        <v>0</v>
      </c>
      <c r="L99" s="70"/>
      <c r="M99" s="71"/>
      <c r="N99" s="72"/>
      <c r="O99" s="88"/>
    </row>
    <row r="100" spans="1:15" s="5" customFormat="1" ht="66.75" customHeight="1" x14ac:dyDescent="0.2">
      <c r="A100" s="109"/>
      <c r="B100" s="108"/>
      <c r="C100" s="104"/>
      <c r="D100" s="104"/>
      <c r="E100" s="107"/>
      <c r="F100" s="104"/>
      <c r="G100" s="44" t="s">
        <v>8</v>
      </c>
      <c r="H100" s="40">
        <v>0</v>
      </c>
      <c r="I100" s="40">
        <v>0</v>
      </c>
      <c r="J100" s="43">
        <v>0</v>
      </c>
      <c r="K100" s="43">
        <v>0</v>
      </c>
      <c r="L100" s="70"/>
      <c r="M100" s="71"/>
      <c r="N100" s="72"/>
      <c r="O100" s="88"/>
    </row>
    <row r="101" spans="1:15" s="5" customFormat="1" ht="38.25" customHeight="1" x14ac:dyDescent="0.2">
      <c r="A101" s="90"/>
      <c r="B101" s="102" t="s">
        <v>158</v>
      </c>
      <c r="C101" s="102" t="s">
        <v>160</v>
      </c>
      <c r="D101" s="102" t="s">
        <v>24</v>
      </c>
      <c r="E101" s="105" t="s">
        <v>128</v>
      </c>
      <c r="F101" s="102" t="s">
        <v>157</v>
      </c>
      <c r="G101" s="39" t="s">
        <v>50</v>
      </c>
      <c r="H101" s="40">
        <f>H102+H103+H104+H105</f>
        <v>2000000</v>
      </c>
      <c r="I101" s="40">
        <f>I102+I103+I104</f>
        <v>2000000</v>
      </c>
      <c r="J101" s="43">
        <f>J102+J103+J104+J105</f>
        <v>0</v>
      </c>
      <c r="K101" s="43">
        <f>K102+K103+K104+K105</f>
        <v>0</v>
      </c>
      <c r="L101" s="70"/>
      <c r="M101" s="71"/>
      <c r="N101" s="72"/>
      <c r="O101" s="88"/>
    </row>
    <row r="102" spans="1:15" s="5" customFormat="1" ht="48.75" customHeight="1" x14ac:dyDescent="0.2">
      <c r="A102" s="91"/>
      <c r="B102" s="103"/>
      <c r="C102" s="103"/>
      <c r="D102" s="103"/>
      <c r="E102" s="106"/>
      <c r="F102" s="103"/>
      <c r="G102" s="44" t="s">
        <v>20</v>
      </c>
      <c r="H102" s="40">
        <v>0</v>
      </c>
      <c r="I102" s="40">
        <v>0</v>
      </c>
      <c r="J102" s="43">
        <v>0</v>
      </c>
      <c r="K102" s="43">
        <v>0</v>
      </c>
      <c r="L102" s="70"/>
      <c r="M102" s="71"/>
      <c r="N102" s="72"/>
      <c r="O102" s="88"/>
    </row>
    <row r="103" spans="1:15" s="5" customFormat="1" ht="54.75" customHeight="1" x14ac:dyDescent="0.2">
      <c r="A103" s="91"/>
      <c r="B103" s="103"/>
      <c r="C103" s="103"/>
      <c r="D103" s="103"/>
      <c r="E103" s="106"/>
      <c r="F103" s="103"/>
      <c r="G103" s="44" t="s">
        <v>7</v>
      </c>
      <c r="H103" s="40">
        <v>2000000</v>
      </c>
      <c r="I103" s="40">
        <v>2000000</v>
      </c>
      <c r="J103" s="43">
        <v>0</v>
      </c>
      <c r="K103" s="43">
        <v>0</v>
      </c>
      <c r="L103" s="70"/>
      <c r="M103" s="71"/>
      <c r="N103" s="72"/>
      <c r="O103" s="88"/>
    </row>
    <row r="104" spans="1:15" s="5" customFormat="1" ht="57" customHeight="1" x14ac:dyDescent="0.2">
      <c r="A104" s="91"/>
      <c r="B104" s="103"/>
      <c r="C104" s="103"/>
      <c r="D104" s="103"/>
      <c r="E104" s="106"/>
      <c r="F104" s="103"/>
      <c r="G104" s="44" t="s">
        <v>96</v>
      </c>
      <c r="H104" s="40">
        <v>0</v>
      </c>
      <c r="I104" s="40">
        <v>0</v>
      </c>
      <c r="J104" s="43">
        <v>0</v>
      </c>
      <c r="K104" s="43">
        <v>0</v>
      </c>
      <c r="L104" s="70"/>
      <c r="M104" s="71"/>
      <c r="N104" s="72"/>
      <c r="O104" s="88"/>
    </row>
    <row r="105" spans="1:15" s="5" customFormat="1" ht="70.5" customHeight="1" x14ac:dyDescent="0.2">
      <c r="A105" s="92"/>
      <c r="B105" s="104"/>
      <c r="C105" s="104"/>
      <c r="D105" s="104"/>
      <c r="E105" s="107"/>
      <c r="F105" s="104"/>
      <c r="G105" s="44" t="s">
        <v>8</v>
      </c>
      <c r="H105" s="40">
        <v>0</v>
      </c>
      <c r="I105" s="40">
        <v>0</v>
      </c>
      <c r="J105" s="43">
        <v>0</v>
      </c>
      <c r="K105" s="43">
        <v>0</v>
      </c>
      <c r="L105" s="70"/>
      <c r="M105" s="71"/>
      <c r="N105" s="72"/>
      <c r="O105" s="88"/>
    </row>
    <row r="106" spans="1:15" s="5" customFormat="1" ht="36.75" customHeight="1" x14ac:dyDescent="0.2">
      <c r="A106" s="90"/>
      <c r="B106" s="102" t="s">
        <v>161</v>
      </c>
      <c r="C106" s="102" t="s">
        <v>162</v>
      </c>
      <c r="D106" s="102" t="s">
        <v>24</v>
      </c>
      <c r="E106" s="105" t="s">
        <v>10</v>
      </c>
      <c r="F106" s="102" t="s">
        <v>157</v>
      </c>
      <c r="G106" s="39" t="s">
        <v>50</v>
      </c>
      <c r="H106" s="40">
        <f>H107+H108+H110</f>
        <v>0</v>
      </c>
      <c r="I106" s="40">
        <f>I107+I108+I109+I110</f>
        <v>0</v>
      </c>
      <c r="J106" s="43">
        <f>J107+J108+J109+J110</f>
        <v>0</v>
      </c>
      <c r="K106" s="43">
        <f>K107+K108+K109+K110</f>
        <v>0</v>
      </c>
      <c r="L106" s="70"/>
      <c r="M106" s="71"/>
      <c r="N106" s="72"/>
      <c r="O106" s="88"/>
    </row>
    <row r="107" spans="1:15" s="5" customFormat="1" ht="43.5" customHeight="1" x14ac:dyDescent="0.2">
      <c r="A107" s="91"/>
      <c r="B107" s="103"/>
      <c r="C107" s="103"/>
      <c r="D107" s="103"/>
      <c r="E107" s="106"/>
      <c r="F107" s="103"/>
      <c r="G107" s="44" t="s">
        <v>20</v>
      </c>
      <c r="H107" s="40">
        <v>0</v>
      </c>
      <c r="I107" s="40">
        <v>0</v>
      </c>
      <c r="J107" s="43">
        <v>0</v>
      </c>
      <c r="K107" s="43">
        <v>0</v>
      </c>
      <c r="L107" s="70"/>
      <c r="M107" s="71"/>
      <c r="N107" s="72"/>
      <c r="O107" s="88"/>
    </row>
    <row r="108" spans="1:15" s="5" customFormat="1" ht="36.75" customHeight="1" x14ac:dyDescent="0.2">
      <c r="A108" s="91"/>
      <c r="B108" s="103"/>
      <c r="C108" s="103"/>
      <c r="D108" s="103"/>
      <c r="E108" s="106"/>
      <c r="F108" s="103"/>
      <c r="G108" s="44" t="s">
        <v>7</v>
      </c>
      <c r="H108" s="40">
        <v>0</v>
      </c>
      <c r="I108" s="40">
        <v>0</v>
      </c>
      <c r="J108" s="43">
        <v>0</v>
      </c>
      <c r="K108" s="43">
        <v>0</v>
      </c>
      <c r="L108" s="70"/>
      <c r="M108" s="71"/>
      <c r="N108" s="72"/>
      <c r="O108" s="88"/>
    </row>
    <row r="109" spans="1:15" s="5" customFormat="1" ht="53.25" customHeight="1" x14ac:dyDescent="0.2">
      <c r="A109" s="91"/>
      <c r="B109" s="103"/>
      <c r="C109" s="103"/>
      <c r="D109" s="103"/>
      <c r="E109" s="106"/>
      <c r="F109" s="103"/>
      <c r="G109" s="44" t="s">
        <v>96</v>
      </c>
      <c r="H109" s="40">
        <v>0</v>
      </c>
      <c r="I109" s="40">
        <v>0</v>
      </c>
      <c r="J109" s="43">
        <v>0</v>
      </c>
      <c r="K109" s="43">
        <v>0</v>
      </c>
      <c r="L109" s="70"/>
      <c r="M109" s="71"/>
      <c r="N109" s="72"/>
      <c r="O109" s="88"/>
    </row>
    <row r="110" spans="1:15" s="5" customFormat="1" ht="42.75" customHeight="1" x14ac:dyDescent="0.2">
      <c r="A110" s="92"/>
      <c r="B110" s="104"/>
      <c r="C110" s="104"/>
      <c r="D110" s="104"/>
      <c r="E110" s="107"/>
      <c r="F110" s="104"/>
      <c r="G110" s="44" t="s">
        <v>8</v>
      </c>
      <c r="H110" s="40">
        <v>0</v>
      </c>
      <c r="I110" s="40">
        <v>0</v>
      </c>
      <c r="J110" s="43">
        <v>0</v>
      </c>
      <c r="K110" s="43">
        <v>0</v>
      </c>
      <c r="L110" s="70"/>
      <c r="M110" s="71"/>
      <c r="N110" s="72"/>
      <c r="O110" s="88"/>
    </row>
    <row r="111" spans="1:15" s="5" customFormat="1" ht="42.75" customHeight="1" x14ac:dyDescent="0.2">
      <c r="A111" s="90"/>
      <c r="B111" s="102" t="s">
        <v>163</v>
      </c>
      <c r="C111" s="102" t="s">
        <v>164</v>
      </c>
      <c r="D111" s="102" t="s">
        <v>24</v>
      </c>
      <c r="E111" s="105" t="s">
        <v>10</v>
      </c>
      <c r="F111" s="102" t="s">
        <v>157</v>
      </c>
      <c r="G111" s="39" t="s">
        <v>50</v>
      </c>
      <c r="H111" s="40">
        <f>H112+H113+H114+H115</f>
        <v>1000000</v>
      </c>
      <c r="I111" s="40">
        <f>I112+I113+I114+I115</f>
        <v>1000000</v>
      </c>
      <c r="J111" s="43">
        <f>J112+J113+J114+J115</f>
        <v>0</v>
      </c>
      <c r="K111" s="43">
        <f>K112+K113+K114+K115</f>
        <v>0</v>
      </c>
      <c r="L111" s="70"/>
      <c r="M111" s="71"/>
      <c r="N111" s="72"/>
      <c r="O111" s="88"/>
    </row>
    <row r="112" spans="1:15" s="5" customFormat="1" ht="42.75" customHeight="1" x14ac:dyDescent="0.2">
      <c r="A112" s="91"/>
      <c r="B112" s="103"/>
      <c r="C112" s="103"/>
      <c r="D112" s="103"/>
      <c r="E112" s="106"/>
      <c r="F112" s="103"/>
      <c r="G112" s="44" t="s">
        <v>20</v>
      </c>
      <c r="H112" s="40">
        <v>0</v>
      </c>
      <c r="I112" s="40">
        <v>0</v>
      </c>
      <c r="J112" s="43">
        <v>0</v>
      </c>
      <c r="K112" s="43">
        <v>0</v>
      </c>
      <c r="L112" s="70"/>
      <c r="M112" s="71"/>
      <c r="N112" s="72"/>
      <c r="O112" s="88"/>
    </row>
    <row r="113" spans="1:15" s="5" customFormat="1" ht="49.5" customHeight="1" x14ac:dyDescent="0.2">
      <c r="A113" s="91"/>
      <c r="B113" s="103"/>
      <c r="C113" s="103"/>
      <c r="D113" s="103"/>
      <c r="E113" s="106"/>
      <c r="F113" s="103"/>
      <c r="G113" s="44" t="s">
        <v>7</v>
      </c>
      <c r="H113" s="40">
        <v>1000000</v>
      </c>
      <c r="I113" s="40">
        <v>1000000</v>
      </c>
      <c r="J113" s="43">
        <v>0</v>
      </c>
      <c r="K113" s="43">
        <v>0</v>
      </c>
      <c r="L113" s="70"/>
      <c r="M113" s="71"/>
      <c r="N113" s="72"/>
      <c r="O113" s="88"/>
    </row>
    <row r="114" spans="1:15" s="5" customFormat="1" ht="52.5" customHeight="1" x14ac:dyDescent="0.2">
      <c r="A114" s="91"/>
      <c r="B114" s="103"/>
      <c r="C114" s="103"/>
      <c r="D114" s="103"/>
      <c r="E114" s="106"/>
      <c r="F114" s="103"/>
      <c r="G114" s="44" t="s">
        <v>96</v>
      </c>
      <c r="H114" s="40">
        <v>0</v>
      </c>
      <c r="I114" s="40">
        <v>0</v>
      </c>
      <c r="J114" s="43">
        <v>0</v>
      </c>
      <c r="K114" s="43">
        <v>0</v>
      </c>
      <c r="L114" s="70"/>
      <c r="M114" s="71"/>
      <c r="N114" s="72"/>
      <c r="O114" s="88"/>
    </row>
    <row r="115" spans="1:15" s="5" customFormat="1" ht="79.5" customHeight="1" x14ac:dyDescent="0.2">
      <c r="A115" s="92"/>
      <c r="B115" s="104"/>
      <c r="C115" s="104"/>
      <c r="D115" s="104"/>
      <c r="E115" s="107"/>
      <c r="F115" s="104"/>
      <c r="G115" s="44" t="s">
        <v>8</v>
      </c>
      <c r="H115" s="40">
        <v>0</v>
      </c>
      <c r="I115" s="40">
        <v>0</v>
      </c>
      <c r="J115" s="43">
        <v>0</v>
      </c>
      <c r="K115" s="43">
        <v>0</v>
      </c>
      <c r="L115" s="70"/>
      <c r="M115" s="71"/>
      <c r="N115" s="72"/>
      <c r="O115" s="89"/>
    </row>
    <row r="116" spans="1:15" s="5" customFormat="1" ht="27" customHeight="1" x14ac:dyDescent="0.2">
      <c r="A116" s="81" t="s">
        <v>93</v>
      </c>
      <c r="B116" s="82"/>
      <c r="C116" s="86" t="s">
        <v>70</v>
      </c>
      <c r="D116" s="205" t="s">
        <v>24</v>
      </c>
      <c r="E116" s="205" t="s">
        <v>126</v>
      </c>
      <c r="F116" s="86" t="s">
        <v>151</v>
      </c>
      <c r="G116" s="44" t="s">
        <v>5</v>
      </c>
      <c r="H116" s="45">
        <f>I116+J116+K116+L116+M116</f>
        <v>300000</v>
      </c>
      <c r="I116" s="77">
        <f>I119+I120+I121</f>
        <v>300000</v>
      </c>
      <c r="J116" s="46">
        <f>J119+J120+J121+J118</f>
        <v>0</v>
      </c>
      <c r="K116" s="46">
        <f>K119+K120+K121+K118</f>
        <v>0</v>
      </c>
      <c r="L116" s="137"/>
      <c r="M116" s="138"/>
      <c r="N116" s="139"/>
      <c r="O116" s="87" t="s">
        <v>148</v>
      </c>
    </row>
    <row r="117" spans="1:15" s="5" customFormat="1" ht="22.5" customHeight="1" x14ac:dyDescent="0.2">
      <c r="A117" s="83"/>
      <c r="B117" s="84"/>
      <c r="C117" s="86"/>
      <c r="D117" s="205"/>
      <c r="E117" s="205"/>
      <c r="F117" s="86"/>
      <c r="G117" s="44" t="s">
        <v>6</v>
      </c>
      <c r="H117" s="45"/>
      <c r="I117" s="45"/>
      <c r="J117" s="46"/>
      <c r="K117" s="46"/>
      <c r="L117" s="140"/>
      <c r="M117" s="141"/>
      <c r="N117" s="142"/>
      <c r="O117" s="88"/>
    </row>
    <row r="118" spans="1:15" s="5" customFormat="1" ht="24" x14ac:dyDescent="0.2">
      <c r="A118" s="83"/>
      <c r="B118" s="84"/>
      <c r="C118" s="86"/>
      <c r="D118" s="205"/>
      <c r="E118" s="205"/>
      <c r="F118" s="86"/>
      <c r="G118" s="44" t="s">
        <v>20</v>
      </c>
      <c r="H118" s="47">
        <v>0</v>
      </c>
      <c r="I118" s="47">
        <v>0</v>
      </c>
      <c r="J118" s="48">
        <v>0</v>
      </c>
      <c r="K118" s="48">
        <v>0</v>
      </c>
      <c r="L118" s="140"/>
      <c r="M118" s="141"/>
      <c r="N118" s="142"/>
      <c r="O118" s="88"/>
    </row>
    <row r="119" spans="1:15" s="5" customFormat="1" ht="24" x14ac:dyDescent="0.2">
      <c r="A119" s="83"/>
      <c r="B119" s="84"/>
      <c r="C119" s="86"/>
      <c r="D119" s="205"/>
      <c r="E119" s="205"/>
      <c r="F119" s="86"/>
      <c r="G119" s="44" t="s">
        <v>7</v>
      </c>
      <c r="H119" s="45">
        <v>0</v>
      </c>
      <c r="I119" s="45">
        <v>0</v>
      </c>
      <c r="J119" s="46">
        <v>0</v>
      </c>
      <c r="K119" s="46">
        <v>0</v>
      </c>
      <c r="L119" s="140"/>
      <c r="M119" s="141"/>
      <c r="N119" s="142"/>
      <c r="O119" s="88"/>
    </row>
    <row r="120" spans="1:15" s="5" customFormat="1" ht="32.25" customHeight="1" x14ac:dyDescent="0.2">
      <c r="A120" s="83"/>
      <c r="B120" s="84"/>
      <c r="C120" s="86"/>
      <c r="D120" s="205"/>
      <c r="E120" s="205"/>
      <c r="F120" s="86"/>
      <c r="G120" s="44" t="s">
        <v>96</v>
      </c>
      <c r="H120" s="45">
        <f>I120+J120+K120</f>
        <v>300000</v>
      </c>
      <c r="I120" s="45">
        <f>I125</f>
        <v>300000</v>
      </c>
      <c r="J120" s="46">
        <v>0</v>
      </c>
      <c r="K120" s="46">
        <v>0</v>
      </c>
      <c r="L120" s="140"/>
      <c r="M120" s="141"/>
      <c r="N120" s="142"/>
      <c r="O120" s="88"/>
    </row>
    <row r="121" spans="1:15" s="5" customFormat="1" ht="42" customHeight="1" x14ac:dyDescent="0.2">
      <c r="A121" s="176"/>
      <c r="B121" s="177"/>
      <c r="C121" s="86"/>
      <c r="D121" s="205"/>
      <c r="E121" s="205"/>
      <c r="F121" s="86"/>
      <c r="G121" s="44" t="s">
        <v>8</v>
      </c>
      <c r="H121" s="52">
        <f>I121+J121+K121</f>
        <v>0</v>
      </c>
      <c r="I121" s="45">
        <v>0</v>
      </c>
      <c r="J121" s="45">
        <v>0</v>
      </c>
      <c r="K121" s="49">
        <v>0</v>
      </c>
      <c r="L121" s="140"/>
      <c r="M121" s="141"/>
      <c r="N121" s="142"/>
      <c r="O121" s="88"/>
    </row>
    <row r="122" spans="1:15" s="5" customFormat="1" ht="26.25" customHeight="1" x14ac:dyDescent="0.2">
      <c r="A122" s="93"/>
      <c r="B122" s="93" t="s">
        <v>134</v>
      </c>
      <c r="C122" s="93" t="s">
        <v>152</v>
      </c>
      <c r="D122" s="227" t="s">
        <v>24</v>
      </c>
      <c r="E122" s="227" t="s">
        <v>103</v>
      </c>
      <c r="F122" s="93" t="s">
        <v>151</v>
      </c>
      <c r="G122" s="39" t="s">
        <v>50</v>
      </c>
      <c r="H122" s="67">
        <f>H123+H124+H125+H126</f>
        <v>300000</v>
      </c>
      <c r="I122" s="78">
        <f>I123+I124+I125+I126</f>
        <v>300000</v>
      </c>
      <c r="J122" s="45">
        <f>J123+J124+J125+J126</f>
        <v>0</v>
      </c>
      <c r="K122" s="49">
        <f>K123+K124+K125+K126</f>
        <v>0</v>
      </c>
      <c r="L122" s="140"/>
      <c r="M122" s="141"/>
      <c r="N122" s="142"/>
      <c r="O122" s="88"/>
    </row>
    <row r="123" spans="1:15" s="5" customFormat="1" ht="35.25" customHeight="1" x14ac:dyDescent="0.2">
      <c r="A123" s="94"/>
      <c r="B123" s="94"/>
      <c r="C123" s="94"/>
      <c r="D123" s="228"/>
      <c r="E123" s="228"/>
      <c r="F123" s="94"/>
      <c r="G123" s="44" t="s">
        <v>20</v>
      </c>
      <c r="H123" s="67">
        <f>I123+J123+K123</f>
        <v>0</v>
      </c>
      <c r="I123" s="68">
        <v>0</v>
      </c>
      <c r="J123" s="45">
        <v>0</v>
      </c>
      <c r="K123" s="49">
        <v>0</v>
      </c>
      <c r="L123" s="140"/>
      <c r="M123" s="141"/>
      <c r="N123" s="142"/>
      <c r="O123" s="88"/>
    </row>
    <row r="124" spans="1:15" s="5" customFormat="1" ht="34.5" customHeight="1" x14ac:dyDescent="0.2">
      <c r="A124" s="94"/>
      <c r="B124" s="94"/>
      <c r="C124" s="94"/>
      <c r="D124" s="228"/>
      <c r="E124" s="228"/>
      <c r="F124" s="94"/>
      <c r="G124" s="44" t="s">
        <v>7</v>
      </c>
      <c r="H124" s="67">
        <f>I124+J124+K124</f>
        <v>0</v>
      </c>
      <c r="I124" s="68">
        <v>0</v>
      </c>
      <c r="J124" s="45">
        <v>0</v>
      </c>
      <c r="K124" s="49">
        <v>0</v>
      </c>
      <c r="L124" s="140"/>
      <c r="M124" s="141"/>
      <c r="N124" s="142"/>
      <c r="O124" s="88"/>
    </row>
    <row r="125" spans="1:15" s="5" customFormat="1" ht="39.75" customHeight="1" x14ac:dyDescent="0.2">
      <c r="A125" s="94"/>
      <c r="B125" s="94"/>
      <c r="C125" s="94"/>
      <c r="D125" s="228"/>
      <c r="E125" s="228"/>
      <c r="F125" s="94"/>
      <c r="G125" s="44" t="s">
        <v>96</v>
      </c>
      <c r="H125" s="67">
        <f>I125+J125+K125</f>
        <v>300000</v>
      </c>
      <c r="I125" s="68">
        <v>300000</v>
      </c>
      <c r="J125" s="45">
        <v>0</v>
      </c>
      <c r="K125" s="49">
        <v>0</v>
      </c>
      <c r="L125" s="140"/>
      <c r="M125" s="141"/>
      <c r="N125" s="142"/>
      <c r="O125" s="88"/>
    </row>
    <row r="126" spans="1:15" s="5" customFormat="1" ht="73.5" customHeight="1" x14ac:dyDescent="0.2">
      <c r="A126" s="95"/>
      <c r="B126" s="95"/>
      <c r="C126" s="95"/>
      <c r="D126" s="229"/>
      <c r="E126" s="229"/>
      <c r="F126" s="95"/>
      <c r="G126" s="44" t="s">
        <v>8</v>
      </c>
      <c r="H126" s="67">
        <f>I126+J126+K126</f>
        <v>0</v>
      </c>
      <c r="I126" s="68">
        <v>0</v>
      </c>
      <c r="J126" s="45">
        <v>0</v>
      </c>
      <c r="K126" s="49">
        <v>0</v>
      </c>
      <c r="L126" s="140"/>
      <c r="M126" s="141"/>
      <c r="N126" s="142"/>
      <c r="O126" s="88"/>
    </row>
    <row r="127" spans="1:15" ht="12.75" customHeight="1" x14ac:dyDescent="0.2">
      <c r="A127" s="248" t="s">
        <v>86</v>
      </c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50"/>
    </row>
    <row r="128" spans="1:15" ht="24.75" customHeight="1" x14ac:dyDescent="0.2">
      <c r="A128" s="251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3"/>
    </row>
    <row r="129" spans="1:15" s="5" customFormat="1" ht="26.25" customHeight="1" x14ac:dyDescent="0.2">
      <c r="A129" s="155" t="s">
        <v>87</v>
      </c>
      <c r="B129" s="156"/>
      <c r="C129" s="108" t="s">
        <v>17</v>
      </c>
      <c r="D129" s="108" t="s">
        <v>24</v>
      </c>
      <c r="E129" s="108" t="s">
        <v>129</v>
      </c>
      <c r="F129" s="108" t="s">
        <v>151</v>
      </c>
      <c r="G129" s="39" t="s">
        <v>5</v>
      </c>
      <c r="H129" s="40">
        <f>I129+J129+L129+K129+M129</f>
        <v>715244150.49000001</v>
      </c>
      <c r="I129" s="80">
        <f>I149+I154+I159+I164</f>
        <v>220987916.94999999</v>
      </c>
      <c r="J129" s="80">
        <f>J149+J154+J159+J164</f>
        <v>240662249.90000001</v>
      </c>
      <c r="K129" s="80">
        <f>K149++K154+K159+K164</f>
        <v>253593983.63999999</v>
      </c>
      <c r="L129" s="122"/>
      <c r="M129" s="123"/>
      <c r="N129" s="124"/>
      <c r="O129" s="134" t="s">
        <v>149</v>
      </c>
    </row>
    <row r="130" spans="1:15" s="5" customFormat="1" ht="14.25" x14ac:dyDescent="0.2">
      <c r="A130" s="157"/>
      <c r="B130" s="158"/>
      <c r="C130" s="108"/>
      <c r="D130" s="213"/>
      <c r="E130" s="213"/>
      <c r="F130" s="108"/>
      <c r="G130" s="39" t="s">
        <v>6</v>
      </c>
      <c r="H130" s="40"/>
      <c r="I130" s="40"/>
      <c r="J130" s="40"/>
      <c r="K130" s="43"/>
      <c r="L130" s="116"/>
      <c r="M130" s="117"/>
      <c r="N130" s="118"/>
      <c r="O130" s="135"/>
    </row>
    <row r="131" spans="1:15" s="5" customFormat="1" ht="27" customHeight="1" x14ac:dyDescent="0.2">
      <c r="A131" s="157"/>
      <c r="B131" s="158"/>
      <c r="C131" s="108"/>
      <c r="D131" s="213"/>
      <c r="E131" s="213"/>
      <c r="F131" s="108"/>
      <c r="G131" s="39" t="s">
        <v>20</v>
      </c>
      <c r="H131" s="42">
        <v>0</v>
      </c>
      <c r="I131" s="42">
        <v>0</v>
      </c>
      <c r="J131" s="42">
        <v>0</v>
      </c>
      <c r="K131" s="51">
        <v>0</v>
      </c>
      <c r="L131" s="116"/>
      <c r="M131" s="117"/>
      <c r="N131" s="118"/>
      <c r="O131" s="135"/>
    </row>
    <row r="132" spans="1:15" s="5" customFormat="1" ht="24" x14ac:dyDescent="0.2">
      <c r="A132" s="157"/>
      <c r="B132" s="158"/>
      <c r="C132" s="108"/>
      <c r="D132" s="213"/>
      <c r="E132" s="213"/>
      <c r="F132" s="108"/>
      <c r="G132" s="39" t="s">
        <v>7</v>
      </c>
      <c r="H132" s="40">
        <f>I132+J132+K132</f>
        <v>0</v>
      </c>
      <c r="I132" s="40">
        <v>0</v>
      </c>
      <c r="J132" s="40">
        <v>0</v>
      </c>
      <c r="K132" s="43">
        <v>0</v>
      </c>
      <c r="L132" s="116"/>
      <c r="M132" s="117"/>
      <c r="N132" s="118"/>
      <c r="O132" s="135"/>
    </row>
    <row r="133" spans="1:15" s="5" customFormat="1" ht="24" x14ac:dyDescent="0.2">
      <c r="A133" s="157"/>
      <c r="B133" s="158"/>
      <c r="C133" s="108"/>
      <c r="D133" s="213"/>
      <c r="E133" s="213"/>
      <c r="F133" s="108"/>
      <c r="G133" s="39" t="s">
        <v>96</v>
      </c>
      <c r="H133" s="40">
        <f>I133+J133+K133</f>
        <v>715244150.49000001</v>
      </c>
      <c r="I133" s="40">
        <f>I152+I157+I162+I167</f>
        <v>220987916.94999999</v>
      </c>
      <c r="J133" s="40">
        <f>J152+J157+J162+J167</f>
        <v>240662249.90000001</v>
      </c>
      <c r="K133" s="43">
        <f>K152+K157+K162+K167</f>
        <v>253593983.63999999</v>
      </c>
      <c r="L133" s="116"/>
      <c r="M133" s="117"/>
      <c r="N133" s="118"/>
      <c r="O133" s="135"/>
    </row>
    <row r="134" spans="1:15" s="5" customFormat="1" ht="14.25" x14ac:dyDescent="0.2">
      <c r="A134" s="157"/>
      <c r="B134" s="158"/>
      <c r="C134" s="108"/>
      <c r="D134" s="213"/>
      <c r="E134" s="213"/>
      <c r="F134" s="108"/>
      <c r="G134" s="39" t="s">
        <v>6</v>
      </c>
      <c r="H134" s="40"/>
      <c r="I134" s="40">
        <v>0</v>
      </c>
      <c r="J134" s="40"/>
      <c r="K134" s="43"/>
      <c r="L134" s="116"/>
      <c r="M134" s="117"/>
      <c r="N134" s="118"/>
      <c r="O134" s="135"/>
    </row>
    <row r="135" spans="1:15" s="5" customFormat="1" ht="36" x14ac:dyDescent="0.2">
      <c r="A135" s="157"/>
      <c r="B135" s="158"/>
      <c r="C135" s="108"/>
      <c r="D135" s="213"/>
      <c r="E135" s="213"/>
      <c r="F135" s="108"/>
      <c r="G135" s="39" t="s">
        <v>18</v>
      </c>
      <c r="H135" s="40">
        <f>I135+J135+K135</f>
        <v>108555989.67999999</v>
      </c>
      <c r="I135" s="41">
        <f>I167</f>
        <v>36130742.109999999</v>
      </c>
      <c r="J135" s="41">
        <f>J167</f>
        <v>36186089.369999997</v>
      </c>
      <c r="K135" s="43">
        <f>K167</f>
        <v>36239158.200000003</v>
      </c>
      <c r="L135" s="116"/>
      <c r="M135" s="117"/>
      <c r="N135" s="118"/>
      <c r="O135" s="135"/>
    </row>
    <row r="136" spans="1:15" s="5" customFormat="1" ht="47.25" customHeight="1" x14ac:dyDescent="0.2">
      <c r="A136" s="159"/>
      <c r="B136" s="160"/>
      <c r="C136" s="108"/>
      <c r="D136" s="213"/>
      <c r="E136" s="213"/>
      <c r="F136" s="108"/>
      <c r="G136" s="39" t="s">
        <v>8</v>
      </c>
      <c r="H136" s="40">
        <f>I136+J136+K136</f>
        <v>0</v>
      </c>
      <c r="I136" s="40">
        <v>0</v>
      </c>
      <c r="J136" s="40">
        <v>0</v>
      </c>
      <c r="K136" s="41">
        <v>0</v>
      </c>
      <c r="L136" s="116"/>
      <c r="M136" s="117"/>
      <c r="N136" s="118"/>
      <c r="O136" s="135"/>
    </row>
    <row r="137" spans="1:15" s="5" customFormat="1" ht="26.25" hidden="1" customHeight="1" thickBot="1" x14ac:dyDescent="0.25">
      <c r="A137" s="63"/>
      <c r="B137" s="86" t="s">
        <v>57</v>
      </c>
      <c r="C137" s="86" t="s">
        <v>52</v>
      </c>
      <c r="D137" s="86" t="s">
        <v>24</v>
      </c>
      <c r="E137" s="86" t="s">
        <v>29</v>
      </c>
      <c r="F137" s="86" t="s">
        <v>12</v>
      </c>
      <c r="G137" s="44" t="s">
        <v>5</v>
      </c>
      <c r="H137" s="45">
        <f>I137+J137+K137</f>
        <v>0</v>
      </c>
      <c r="I137" s="45">
        <f t="shared" ref="I137:K137" si="9">I140+I141+I142</f>
        <v>0</v>
      </c>
      <c r="J137" s="45">
        <f t="shared" si="9"/>
        <v>0</v>
      </c>
      <c r="K137" s="45">
        <f t="shared" si="9"/>
        <v>0</v>
      </c>
      <c r="L137" s="116"/>
      <c r="M137" s="117"/>
      <c r="N137" s="118"/>
      <c r="O137" s="135"/>
    </row>
    <row r="138" spans="1:15" s="5" customFormat="1" ht="14.25" hidden="1" customHeight="1" x14ac:dyDescent="0.2">
      <c r="A138" s="63"/>
      <c r="B138" s="86"/>
      <c r="C138" s="86"/>
      <c r="D138" s="180"/>
      <c r="E138" s="180"/>
      <c r="F138" s="86"/>
      <c r="G138" s="44" t="s">
        <v>6</v>
      </c>
      <c r="H138" s="45"/>
      <c r="I138" s="45"/>
      <c r="J138" s="45"/>
      <c r="K138" s="49"/>
      <c r="L138" s="116"/>
      <c r="M138" s="117"/>
      <c r="N138" s="118"/>
      <c r="O138" s="135"/>
    </row>
    <row r="139" spans="1:15" s="5" customFormat="1" ht="27" hidden="1" customHeight="1" thickBot="1" x14ac:dyDescent="0.25">
      <c r="A139" s="63"/>
      <c r="B139" s="86"/>
      <c r="C139" s="86"/>
      <c r="D139" s="180"/>
      <c r="E139" s="180"/>
      <c r="F139" s="86"/>
      <c r="G139" s="44" t="s">
        <v>20</v>
      </c>
      <c r="H139" s="47">
        <v>0</v>
      </c>
      <c r="I139" s="47">
        <v>0</v>
      </c>
      <c r="J139" s="47">
        <v>0</v>
      </c>
      <c r="K139" s="50">
        <v>0</v>
      </c>
      <c r="L139" s="116"/>
      <c r="M139" s="117"/>
      <c r="N139" s="118"/>
      <c r="O139" s="135"/>
    </row>
    <row r="140" spans="1:15" s="5" customFormat="1" ht="24" hidden="1" customHeight="1" x14ac:dyDescent="0.2">
      <c r="A140" s="63"/>
      <c r="B140" s="86"/>
      <c r="C140" s="86"/>
      <c r="D140" s="180"/>
      <c r="E140" s="180"/>
      <c r="F140" s="86"/>
      <c r="G140" s="44" t="s">
        <v>7</v>
      </c>
      <c r="H140" s="45">
        <v>0</v>
      </c>
      <c r="I140" s="45">
        <v>0</v>
      </c>
      <c r="J140" s="45">
        <v>0</v>
      </c>
      <c r="K140" s="49">
        <v>0</v>
      </c>
      <c r="L140" s="116"/>
      <c r="M140" s="117"/>
      <c r="N140" s="118"/>
      <c r="O140" s="135"/>
    </row>
    <row r="141" spans="1:15" s="5" customFormat="1" ht="24" hidden="1" customHeight="1" x14ac:dyDescent="0.2">
      <c r="A141" s="63"/>
      <c r="B141" s="86"/>
      <c r="C141" s="86"/>
      <c r="D141" s="180"/>
      <c r="E141" s="180"/>
      <c r="F141" s="86"/>
      <c r="G141" s="44" t="s">
        <v>15</v>
      </c>
      <c r="H141" s="45">
        <v>0</v>
      </c>
      <c r="I141" s="45">
        <v>0</v>
      </c>
      <c r="J141" s="45">
        <v>0</v>
      </c>
      <c r="K141" s="49">
        <v>0</v>
      </c>
      <c r="L141" s="116"/>
      <c r="M141" s="117"/>
      <c r="N141" s="118"/>
      <c r="O141" s="135"/>
    </row>
    <row r="142" spans="1:15" s="5" customFormat="1" ht="48" hidden="1" customHeight="1" thickBot="1" x14ac:dyDescent="0.25">
      <c r="A142" s="63"/>
      <c r="B142" s="86"/>
      <c r="C142" s="86"/>
      <c r="D142" s="180"/>
      <c r="E142" s="180"/>
      <c r="F142" s="86"/>
      <c r="G142" s="44" t="s">
        <v>8</v>
      </c>
      <c r="H142" s="45">
        <f>I142+J142+K142</f>
        <v>0</v>
      </c>
      <c r="I142" s="45">
        <v>0</v>
      </c>
      <c r="J142" s="45">
        <v>0</v>
      </c>
      <c r="K142" s="49">
        <v>0</v>
      </c>
      <c r="L142" s="116"/>
      <c r="M142" s="117"/>
      <c r="N142" s="118"/>
      <c r="O142" s="135"/>
    </row>
    <row r="143" spans="1:15" s="11" customFormat="1" ht="26.25" hidden="1" customHeight="1" thickBot="1" x14ac:dyDescent="0.25">
      <c r="A143" s="64"/>
      <c r="B143" s="232" t="s">
        <v>16</v>
      </c>
      <c r="C143" s="232" t="s">
        <v>26</v>
      </c>
      <c r="D143" s="232" t="s">
        <v>24</v>
      </c>
      <c r="E143" s="232" t="s">
        <v>28</v>
      </c>
      <c r="F143" s="232" t="s">
        <v>12</v>
      </c>
      <c r="G143" s="53" t="s">
        <v>5</v>
      </c>
      <c r="H143" s="49">
        <f>I143+J143+K143</f>
        <v>0</v>
      </c>
      <c r="I143" s="49">
        <f t="shared" ref="I143:K143" si="10">I146+I147+I148</f>
        <v>0</v>
      </c>
      <c r="J143" s="49">
        <f t="shared" si="10"/>
        <v>0</v>
      </c>
      <c r="K143" s="49">
        <f t="shared" si="10"/>
        <v>0</v>
      </c>
      <c r="L143" s="116"/>
      <c r="M143" s="117"/>
      <c r="N143" s="118"/>
      <c r="O143" s="135"/>
    </row>
    <row r="144" spans="1:15" s="11" customFormat="1" ht="14.25" hidden="1" customHeight="1" x14ac:dyDescent="0.2">
      <c r="A144" s="64"/>
      <c r="B144" s="232"/>
      <c r="C144" s="232"/>
      <c r="D144" s="247"/>
      <c r="E144" s="247"/>
      <c r="F144" s="232"/>
      <c r="G144" s="53" t="s">
        <v>6</v>
      </c>
      <c r="H144" s="49"/>
      <c r="I144" s="49"/>
      <c r="J144" s="49"/>
      <c r="K144" s="49"/>
      <c r="L144" s="116"/>
      <c r="M144" s="117"/>
      <c r="N144" s="118"/>
      <c r="O144" s="135"/>
    </row>
    <row r="145" spans="1:16" s="11" customFormat="1" ht="27" hidden="1" customHeight="1" thickBot="1" x14ac:dyDescent="0.25">
      <c r="A145" s="64"/>
      <c r="B145" s="232"/>
      <c r="C145" s="232"/>
      <c r="D145" s="247"/>
      <c r="E145" s="247"/>
      <c r="F145" s="232"/>
      <c r="G145" s="53" t="s">
        <v>20</v>
      </c>
      <c r="H145" s="50">
        <v>0</v>
      </c>
      <c r="I145" s="50">
        <v>0</v>
      </c>
      <c r="J145" s="50">
        <v>0</v>
      </c>
      <c r="K145" s="50">
        <v>0</v>
      </c>
      <c r="L145" s="116"/>
      <c r="M145" s="117"/>
      <c r="N145" s="118"/>
      <c r="O145" s="135"/>
    </row>
    <row r="146" spans="1:16" s="11" customFormat="1" ht="24" hidden="1" customHeight="1" x14ac:dyDescent="0.2">
      <c r="A146" s="64"/>
      <c r="B146" s="232"/>
      <c r="C146" s="232"/>
      <c r="D146" s="247"/>
      <c r="E146" s="247"/>
      <c r="F146" s="232"/>
      <c r="G146" s="53" t="s">
        <v>7</v>
      </c>
      <c r="H146" s="49">
        <f>I146+J146+K146</f>
        <v>0</v>
      </c>
      <c r="I146" s="49">
        <v>0</v>
      </c>
      <c r="J146" s="49">
        <v>0</v>
      </c>
      <c r="K146" s="49">
        <v>0</v>
      </c>
      <c r="L146" s="116"/>
      <c r="M146" s="117"/>
      <c r="N146" s="118"/>
      <c r="O146" s="135"/>
      <c r="P146" s="34" t="e">
        <f>#REF!+#REF!+#REF!+#REF!+#REF!</f>
        <v>#REF!</v>
      </c>
    </row>
    <row r="147" spans="1:16" s="11" customFormat="1" ht="24" hidden="1" customHeight="1" x14ac:dyDescent="0.2">
      <c r="A147" s="64"/>
      <c r="B147" s="232"/>
      <c r="C147" s="232"/>
      <c r="D147" s="247"/>
      <c r="E147" s="247"/>
      <c r="F147" s="232"/>
      <c r="G147" s="53" t="s">
        <v>15</v>
      </c>
      <c r="H147" s="49">
        <f>I147+J147+K147</f>
        <v>0</v>
      </c>
      <c r="I147" s="49">
        <v>0</v>
      </c>
      <c r="J147" s="49">
        <v>0</v>
      </c>
      <c r="K147" s="49">
        <v>0</v>
      </c>
      <c r="L147" s="116"/>
      <c r="M147" s="117"/>
      <c r="N147" s="118"/>
      <c r="O147" s="135"/>
      <c r="P147" s="11">
        <v>98085660.420000002</v>
      </c>
    </row>
    <row r="148" spans="1:16" s="11" customFormat="1" ht="53.45" hidden="1" customHeight="1" thickBot="1" x14ac:dyDescent="0.25">
      <c r="A148" s="64"/>
      <c r="B148" s="232"/>
      <c r="C148" s="232"/>
      <c r="D148" s="247"/>
      <c r="E148" s="247"/>
      <c r="F148" s="232"/>
      <c r="G148" s="53" t="s">
        <v>8</v>
      </c>
      <c r="H148" s="49">
        <f>I148+J148+K148</f>
        <v>0</v>
      </c>
      <c r="I148" s="49">
        <v>0</v>
      </c>
      <c r="J148" s="49">
        <v>0</v>
      </c>
      <c r="K148" s="49">
        <v>0</v>
      </c>
      <c r="L148" s="116"/>
      <c r="M148" s="117"/>
      <c r="N148" s="118"/>
      <c r="O148" s="135"/>
      <c r="P148" s="34" t="e">
        <f>P147-P146</f>
        <v>#REF!</v>
      </c>
    </row>
    <row r="149" spans="1:16" s="11" customFormat="1" ht="27" customHeight="1" x14ac:dyDescent="0.2">
      <c r="A149" s="210"/>
      <c r="B149" s="207" t="s">
        <v>104</v>
      </c>
      <c r="C149" s="207" t="s">
        <v>125</v>
      </c>
      <c r="D149" s="236" t="s">
        <v>24</v>
      </c>
      <c r="E149" s="233" t="s">
        <v>11</v>
      </c>
      <c r="F149" s="207" t="s">
        <v>151</v>
      </c>
      <c r="G149" s="39" t="s">
        <v>50</v>
      </c>
      <c r="H149" s="49">
        <f>H150+H151+H152+H153</f>
        <v>34204559.480000004</v>
      </c>
      <c r="I149" s="49">
        <f>I150+I151+I152+I153</f>
        <v>10448573.92</v>
      </c>
      <c r="J149" s="49">
        <f>J150+J151+J152+J153</f>
        <v>11507873.890000001</v>
      </c>
      <c r="K149" s="49">
        <f>K150+K151+K152+K153</f>
        <v>12248111.67</v>
      </c>
      <c r="L149" s="116"/>
      <c r="M149" s="117"/>
      <c r="N149" s="118"/>
      <c r="O149" s="135"/>
      <c r="P149" s="34"/>
    </row>
    <row r="150" spans="1:16" s="11" customFormat="1" ht="27" customHeight="1" x14ac:dyDescent="0.2">
      <c r="A150" s="211"/>
      <c r="B150" s="208"/>
      <c r="C150" s="208"/>
      <c r="D150" s="237"/>
      <c r="E150" s="234"/>
      <c r="F150" s="208"/>
      <c r="G150" s="44" t="s">
        <v>20</v>
      </c>
      <c r="H150" s="49">
        <f>I150+J150+K150</f>
        <v>0</v>
      </c>
      <c r="I150" s="49">
        <v>0</v>
      </c>
      <c r="J150" s="49">
        <v>0</v>
      </c>
      <c r="K150" s="49">
        <v>0</v>
      </c>
      <c r="L150" s="116"/>
      <c r="M150" s="117"/>
      <c r="N150" s="118"/>
      <c r="O150" s="135"/>
      <c r="P150" s="34"/>
    </row>
    <row r="151" spans="1:16" s="11" customFormat="1" ht="26.25" customHeight="1" x14ac:dyDescent="0.2">
      <c r="A151" s="211"/>
      <c r="B151" s="208"/>
      <c r="C151" s="208"/>
      <c r="D151" s="237"/>
      <c r="E151" s="234"/>
      <c r="F151" s="208"/>
      <c r="G151" s="44" t="s">
        <v>7</v>
      </c>
      <c r="H151" s="49">
        <f>I151+J151+K151</f>
        <v>0</v>
      </c>
      <c r="I151" s="49">
        <v>0</v>
      </c>
      <c r="J151" s="49">
        <v>0</v>
      </c>
      <c r="K151" s="49">
        <v>0</v>
      </c>
      <c r="L151" s="116"/>
      <c r="M151" s="117"/>
      <c r="N151" s="118"/>
      <c r="O151" s="135"/>
      <c r="P151" s="34"/>
    </row>
    <row r="152" spans="1:16" s="11" customFormat="1" ht="27" customHeight="1" x14ac:dyDescent="0.2">
      <c r="A152" s="211"/>
      <c r="B152" s="208"/>
      <c r="C152" s="208"/>
      <c r="D152" s="237"/>
      <c r="E152" s="234"/>
      <c r="F152" s="208"/>
      <c r="G152" s="44" t="s">
        <v>96</v>
      </c>
      <c r="H152" s="49">
        <f>I152+J152+K152</f>
        <v>34204559.480000004</v>
      </c>
      <c r="I152" s="49">
        <v>10448573.92</v>
      </c>
      <c r="J152" s="49">
        <v>11507873.890000001</v>
      </c>
      <c r="K152" s="49">
        <v>12248111.67</v>
      </c>
      <c r="L152" s="116"/>
      <c r="M152" s="117"/>
      <c r="N152" s="118"/>
      <c r="O152" s="135"/>
      <c r="P152" s="34"/>
    </row>
    <row r="153" spans="1:16" s="11" customFormat="1" ht="33" customHeight="1" x14ac:dyDescent="0.2">
      <c r="A153" s="212"/>
      <c r="B153" s="209"/>
      <c r="C153" s="209"/>
      <c r="D153" s="238"/>
      <c r="E153" s="235"/>
      <c r="F153" s="209"/>
      <c r="G153" s="44" t="s">
        <v>8</v>
      </c>
      <c r="H153" s="49">
        <f>I153+J153+K153</f>
        <v>0</v>
      </c>
      <c r="I153" s="49">
        <v>0</v>
      </c>
      <c r="J153" s="49">
        <v>0</v>
      </c>
      <c r="K153" s="49">
        <v>0</v>
      </c>
      <c r="L153" s="116"/>
      <c r="M153" s="117"/>
      <c r="N153" s="118"/>
      <c r="O153" s="135"/>
      <c r="P153" s="34"/>
    </row>
    <row r="154" spans="1:16" s="11" customFormat="1" ht="33" customHeight="1" x14ac:dyDescent="0.2">
      <c r="A154" s="210"/>
      <c r="B154" s="207" t="s">
        <v>105</v>
      </c>
      <c r="C154" s="207" t="s">
        <v>106</v>
      </c>
      <c r="D154" s="236" t="s">
        <v>24</v>
      </c>
      <c r="E154" s="233" t="s">
        <v>107</v>
      </c>
      <c r="F154" s="207" t="s">
        <v>151</v>
      </c>
      <c r="G154" s="39" t="s">
        <v>50</v>
      </c>
      <c r="H154" s="49">
        <f>H155+H156+H157+H158</f>
        <v>171139937.40000001</v>
      </c>
      <c r="I154" s="49">
        <f>I155+I156+I157+I158</f>
        <v>52008841.079999998</v>
      </c>
      <c r="J154" s="49">
        <f>J155+J156+J157+J158</f>
        <v>57718341.640000001</v>
      </c>
      <c r="K154" s="49">
        <f>K155+K156+K157+K158</f>
        <v>61412754.68</v>
      </c>
      <c r="L154" s="116"/>
      <c r="M154" s="117"/>
      <c r="N154" s="118"/>
      <c r="O154" s="135"/>
      <c r="P154" s="34"/>
    </row>
    <row r="155" spans="1:16" s="11" customFormat="1" ht="32.25" customHeight="1" x14ac:dyDescent="0.2">
      <c r="A155" s="211"/>
      <c r="B155" s="208"/>
      <c r="C155" s="208"/>
      <c r="D155" s="237"/>
      <c r="E155" s="234"/>
      <c r="F155" s="208"/>
      <c r="G155" s="44" t="s">
        <v>20</v>
      </c>
      <c r="H155" s="49">
        <f>I155+J155+K155</f>
        <v>0</v>
      </c>
      <c r="I155" s="49">
        <v>0</v>
      </c>
      <c r="J155" s="49">
        <v>0</v>
      </c>
      <c r="K155" s="49">
        <v>0</v>
      </c>
      <c r="L155" s="116"/>
      <c r="M155" s="117"/>
      <c r="N155" s="118"/>
      <c r="O155" s="135"/>
      <c r="P155" s="34"/>
    </row>
    <row r="156" spans="1:16" s="11" customFormat="1" ht="32.25" customHeight="1" x14ac:dyDescent="0.2">
      <c r="A156" s="211"/>
      <c r="B156" s="208"/>
      <c r="C156" s="208"/>
      <c r="D156" s="237"/>
      <c r="E156" s="234"/>
      <c r="F156" s="208"/>
      <c r="G156" s="44" t="s">
        <v>7</v>
      </c>
      <c r="H156" s="49">
        <f>I156+J156+K156</f>
        <v>0</v>
      </c>
      <c r="I156" s="49">
        <v>0</v>
      </c>
      <c r="J156" s="49">
        <v>0</v>
      </c>
      <c r="K156" s="49">
        <v>0</v>
      </c>
      <c r="L156" s="116"/>
      <c r="M156" s="117"/>
      <c r="N156" s="118"/>
      <c r="O156" s="135"/>
      <c r="P156" s="34"/>
    </row>
    <row r="157" spans="1:16" s="11" customFormat="1" ht="32.25" customHeight="1" x14ac:dyDescent="0.2">
      <c r="A157" s="211"/>
      <c r="B157" s="208"/>
      <c r="C157" s="208"/>
      <c r="D157" s="237"/>
      <c r="E157" s="234"/>
      <c r="F157" s="208"/>
      <c r="G157" s="44" t="s">
        <v>96</v>
      </c>
      <c r="H157" s="49">
        <f>I157+J157+K157</f>
        <v>171139937.40000001</v>
      </c>
      <c r="I157" s="49">
        <v>52008841.079999998</v>
      </c>
      <c r="J157" s="49">
        <v>57718341.640000001</v>
      </c>
      <c r="K157" s="49">
        <v>61412754.68</v>
      </c>
      <c r="L157" s="116"/>
      <c r="M157" s="117"/>
      <c r="N157" s="118"/>
      <c r="O157" s="135"/>
      <c r="P157" s="34"/>
    </row>
    <row r="158" spans="1:16" s="11" customFormat="1" ht="32.25" customHeight="1" x14ac:dyDescent="0.2">
      <c r="A158" s="212"/>
      <c r="B158" s="209"/>
      <c r="C158" s="209"/>
      <c r="D158" s="238"/>
      <c r="E158" s="235"/>
      <c r="F158" s="209"/>
      <c r="G158" s="44" t="s">
        <v>8</v>
      </c>
      <c r="H158" s="49">
        <f>I158+J158+K158</f>
        <v>0</v>
      </c>
      <c r="I158" s="49">
        <v>0</v>
      </c>
      <c r="J158" s="49">
        <v>0</v>
      </c>
      <c r="K158" s="49">
        <v>0</v>
      </c>
      <c r="L158" s="116"/>
      <c r="M158" s="117"/>
      <c r="N158" s="118"/>
      <c r="O158" s="135"/>
      <c r="P158" s="34"/>
    </row>
    <row r="159" spans="1:16" s="11" customFormat="1" ht="32.25" customHeight="1" x14ac:dyDescent="0.2">
      <c r="A159" s="210"/>
      <c r="B159" s="207" t="s">
        <v>108</v>
      </c>
      <c r="C159" s="207" t="s">
        <v>109</v>
      </c>
      <c r="D159" s="236" t="s">
        <v>24</v>
      </c>
      <c r="E159" s="233" t="s">
        <v>130</v>
      </c>
      <c r="F159" s="207" t="s">
        <v>151</v>
      </c>
      <c r="G159" s="39" t="s">
        <v>50</v>
      </c>
      <c r="H159" s="49">
        <f>H160+H161+H162+H163</f>
        <v>401343663.93000001</v>
      </c>
      <c r="I159" s="49">
        <f>I160+I161+I162+I163</f>
        <v>122399759.84</v>
      </c>
      <c r="J159" s="49">
        <f>J160+J161+J162+J163</f>
        <v>135249945</v>
      </c>
      <c r="K159" s="49">
        <f>K160+K161+K162+K163</f>
        <v>143693959.09</v>
      </c>
      <c r="L159" s="116"/>
      <c r="M159" s="117"/>
      <c r="N159" s="118"/>
      <c r="O159" s="135"/>
      <c r="P159" s="34"/>
    </row>
    <row r="160" spans="1:16" s="11" customFormat="1" ht="32.25" customHeight="1" x14ac:dyDescent="0.2">
      <c r="A160" s="211"/>
      <c r="B160" s="208"/>
      <c r="C160" s="208"/>
      <c r="D160" s="237"/>
      <c r="E160" s="234"/>
      <c r="F160" s="208"/>
      <c r="G160" s="44" t="s">
        <v>20</v>
      </c>
      <c r="H160" s="49">
        <f>I160+J160+K160</f>
        <v>0</v>
      </c>
      <c r="I160" s="49">
        <v>0</v>
      </c>
      <c r="J160" s="49">
        <v>0</v>
      </c>
      <c r="K160" s="49">
        <v>0</v>
      </c>
      <c r="L160" s="116"/>
      <c r="M160" s="117"/>
      <c r="N160" s="118"/>
      <c r="O160" s="135"/>
      <c r="P160" s="34"/>
    </row>
    <row r="161" spans="1:16" s="11" customFormat="1" ht="32.25" customHeight="1" x14ac:dyDescent="0.2">
      <c r="A161" s="211"/>
      <c r="B161" s="208"/>
      <c r="C161" s="208"/>
      <c r="D161" s="237"/>
      <c r="E161" s="234"/>
      <c r="F161" s="208"/>
      <c r="G161" s="44" t="s">
        <v>7</v>
      </c>
      <c r="H161" s="49">
        <f>I161+J161+K161</f>
        <v>0</v>
      </c>
      <c r="I161" s="49">
        <v>0</v>
      </c>
      <c r="J161" s="49">
        <v>0</v>
      </c>
      <c r="K161" s="49">
        <v>0</v>
      </c>
      <c r="L161" s="119"/>
      <c r="M161" s="120"/>
      <c r="N161" s="121"/>
      <c r="O161" s="135"/>
      <c r="P161" s="34"/>
    </row>
    <row r="162" spans="1:16" s="11" customFormat="1" ht="32.25" customHeight="1" x14ac:dyDescent="0.2">
      <c r="A162" s="211"/>
      <c r="B162" s="208"/>
      <c r="C162" s="208"/>
      <c r="D162" s="237"/>
      <c r="E162" s="234"/>
      <c r="F162" s="208"/>
      <c r="G162" s="44" t="s">
        <v>96</v>
      </c>
      <c r="H162" s="49">
        <f>I162+J162+K162</f>
        <v>401343663.93000001</v>
      </c>
      <c r="I162" s="49">
        <v>122399759.84</v>
      </c>
      <c r="J162" s="49">
        <v>135249945</v>
      </c>
      <c r="K162" s="49">
        <v>143693959.09</v>
      </c>
      <c r="L162" s="137"/>
      <c r="M162" s="138"/>
      <c r="N162" s="139"/>
      <c r="O162" s="135"/>
      <c r="P162" s="34"/>
    </row>
    <row r="163" spans="1:16" s="11" customFormat="1" ht="32.25" customHeight="1" x14ac:dyDescent="0.2">
      <c r="A163" s="212"/>
      <c r="B163" s="209"/>
      <c r="C163" s="209"/>
      <c r="D163" s="238"/>
      <c r="E163" s="235"/>
      <c r="F163" s="209"/>
      <c r="G163" s="44" t="s">
        <v>8</v>
      </c>
      <c r="H163" s="49">
        <f>I163+J163+K163</f>
        <v>0</v>
      </c>
      <c r="I163" s="49">
        <v>0</v>
      </c>
      <c r="J163" s="49">
        <v>0</v>
      </c>
      <c r="K163" s="49">
        <v>0</v>
      </c>
      <c r="L163" s="140"/>
      <c r="M163" s="141"/>
      <c r="N163" s="142"/>
      <c r="O163" s="135"/>
      <c r="P163" s="34"/>
    </row>
    <row r="164" spans="1:16" s="11" customFormat="1" ht="32.25" customHeight="1" x14ac:dyDescent="0.2">
      <c r="A164" s="210"/>
      <c r="B164" s="207" t="s">
        <v>110</v>
      </c>
      <c r="C164" s="207" t="s">
        <v>111</v>
      </c>
      <c r="D164" s="236" t="s">
        <v>24</v>
      </c>
      <c r="E164" s="233" t="s">
        <v>28</v>
      </c>
      <c r="F164" s="207" t="s">
        <v>151</v>
      </c>
      <c r="G164" s="39" t="s">
        <v>50</v>
      </c>
      <c r="H164" s="49">
        <f>H165+H166+H167+H168</f>
        <v>108555989.67999999</v>
      </c>
      <c r="I164" s="49">
        <f>I165+I167+I166+I168</f>
        <v>36130742.109999999</v>
      </c>
      <c r="J164" s="49">
        <f>J165+J166+J167+J168</f>
        <v>36186089.369999997</v>
      </c>
      <c r="K164" s="49">
        <f>K165+K166+K167+K168</f>
        <v>36239158.200000003</v>
      </c>
      <c r="L164" s="140"/>
      <c r="M164" s="141"/>
      <c r="N164" s="142"/>
      <c r="O164" s="135"/>
      <c r="P164" s="34"/>
    </row>
    <row r="165" spans="1:16" s="11" customFormat="1" ht="32.25" customHeight="1" x14ac:dyDescent="0.2">
      <c r="A165" s="211"/>
      <c r="B165" s="208"/>
      <c r="C165" s="208"/>
      <c r="D165" s="237"/>
      <c r="E165" s="234"/>
      <c r="F165" s="208"/>
      <c r="G165" s="44" t="s">
        <v>20</v>
      </c>
      <c r="H165" s="49">
        <f>I165+J165+K165</f>
        <v>0</v>
      </c>
      <c r="I165" s="49">
        <v>0</v>
      </c>
      <c r="J165" s="49">
        <v>0</v>
      </c>
      <c r="K165" s="49">
        <v>0</v>
      </c>
      <c r="L165" s="140"/>
      <c r="M165" s="141"/>
      <c r="N165" s="142"/>
      <c r="O165" s="135"/>
      <c r="P165" s="34"/>
    </row>
    <row r="166" spans="1:16" s="11" customFormat="1" ht="32.25" customHeight="1" x14ac:dyDescent="0.2">
      <c r="A166" s="211"/>
      <c r="B166" s="208"/>
      <c r="C166" s="208"/>
      <c r="D166" s="237"/>
      <c r="E166" s="234"/>
      <c r="F166" s="208"/>
      <c r="G166" s="44" t="s">
        <v>7</v>
      </c>
      <c r="H166" s="49">
        <f>I166+J166+K166</f>
        <v>0</v>
      </c>
      <c r="I166" s="49">
        <v>0</v>
      </c>
      <c r="J166" s="49">
        <v>0</v>
      </c>
      <c r="K166" s="49">
        <v>0</v>
      </c>
      <c r="L166" s="140"/>
      <c r="M166" s="141"/>
      <c r="N166" s="142"/>
      <c r="O166" s="135"/>
      <c r="P166" s="34"/>
    </row>
    <row r="167" spans="1:16" s="11" customFormat="1" ht="32.25" customHeight="1" x14ac:dyDescent="0.2">
      <c r="A167" s="211"/>
      <c r="B167" s="208"/>
      <c r="C167" s="208"/>
      <c r="D167" s="237"/>
      <c r="E167" s="234"/>
      <c r="F167" s="208"/>
      <c r="G167" s="44" t="s">
        <v>96</v>
      </c>
      <c r="H167" s="49">
        <f>I167+J167+K167</f>
        <v>108555989.67999999</v>
      </c>
      <c r="I167" s="77">
        <v>36130742.109999999</v>
      </c>
      <c r="J167" s="77">
        <v>36186089.369999997</v>
      </c>
      <c r="K167" s="77">
        <v>36239158.200000003</v>
      </c>
      <c r="L167" s="140"/>
      <c r="M167" s="141"/>
      <c r="N167" s="142"/>
      <c r="O167" s="135"/>
      <c r="P167" s="34"/>
    </row>
    <row r="168" spans="1:16" s="11" customFormat="1" ht="32.25" customHeight="1" x14ac:dyDescent="0.2">
      <c r="A168" s="212"/>
      <c r="B168" s="209"/>
      <c r="C168" s="209"/>
      <c r="D168" s="238"/>
      <c r="E168" s="235"/>
      <c r="F168" s="209"/>
      <c r="G168" s="44" t="s">
        <v>8</v>
      </c>
      <c r="H168" s="49">
        <f>I168+J168+K168</f>
        <v>0</v>
      </c>
      <c r="I168" s="49">
        <v>0</v>
      </c>
      <c r="J168" s="49">
        <v>0</v>
      </c>
      <c r="K168" s="49">
        <v>0</v>
      </c>
      <c r="L168" s="140"/>
      <c r="M168" s="141"/>
      <c r="N168" s="142"/>
      <c r="O168" s="136"/>
      <c r="P168" s="34"/>
    </row>
    <row r="169" spans="1:16" s="11" customFormat="1" ht="26.25" customHeight="1" x14ac:dyDescent="0.2">
      <c r="A169" s="170" t="s">
        <v>88</v>
      </c>
      <c r="B169" s="171"/>
      <c r="C169" s="178" t="s">
        <v>26</v>
      </c>
      <c r="D169" s="178" t="s">
        <v>24</v>
      </c>
      <c r="E169" s="178" t="s">
        <v>28</v>
      </c>
      <c r="F169" s="178" t="s">
        <v>151</v>
      </c>
      <c r="G169" s="54" t="s">
        <v>5</v>
      </c>
      <c r="H169" s="41">
        <f>I169+J169+K169+L169+M169</f>
        <v>0</v>
      </c>
      <c r="I169" s="41">
        <f>I172+I173+I174</f>
        <v>0</v>
      </c>
      <c r="J169" s="41">
        <f>J172+J173+J174</f>
        <v>0</v>
      </c>
      <c r="K169" s="43">
        <f>K172+K173+K174</f>
        <v>0</v>
      </c>
      <c r="L169" s="140"/>
      <c r="M169" s="141"/>
      <c r="N169" s="142"/>
      <c r="O169" s="230" t="s">
        <v>135</v>
      </c>
    </row>
    <row r="170" spans="1:16" s="11" customFormat="1" ht="14.25" x14ac:dyDescent="0.2">
      <c r="A170" s="172"/>
      <c r="B170" s="173"/>
      <c r="C170" s="178"/>
      <c r="D170" s="179"/>
      <c r="E170" s="179"/>
      <c r="F170" s="178"/>
      <c r="G170" s="54" t="s">
        <v>6</v>
      </c>
      <c r="H170" s="41"/>
      <c r="I170" s="41"/>
      <c r="J170" s="41"/>
      <c r="K170" s="41"/>
      <c r="L170" s="140"/>
      <c r="M170" s="141"/>
      <c r="N170" s="142"/>
      <c r="O170" s="230"/>
    </row>
    <row r="171" spans="1:16" s="11" customFormat="1" ht="27" customHeight="1" x14ac:dyDescent="0.2">
      <c r="A171" s="172"/>
      <c r="B171" s="173"/>
      <c r="C171" s="178"/>
      <c r="D171" s="179"/>
      <c r="E171" s="179"/>
      <c r="F171" s="178"/>
      <c r="G171" s="54" t="s">
        <v>20</v>
      </c>
      <c r="H171" s="38">
        <v>0</v>
      </c>
      <c r="I171" s="38">
        <v>0</v>
      </c>
      <c r="J171" s="38">
        <v>0</v>
      </c>
      <c r="K171" s="38">
        <v>0</v>
      </c>
      <c r="L171" s="140"/>
      <c r="M171" s="141"/>
      <c r="N171" s="142"/>
      <c r="O171" s="230"/>
    </row>
    <row r="172" spans="1:16" s="11" customFormat="1" ht="24" x14ac:dyDescent="0.2">
      <c r="A172" s="172"/>
      <c r="B172" s="173"/>
      <c r="C172" s="178"/>
      <c r="D172" s="179"/>
      <c r="E172" s="179"/>
      <c r="F172" s="178"/>
      <c r="G172" s="54" t="s">
        <v>7</v>
      </c>
      <c r="H172" s="41">
        <v>0</v>
      </c>
      <c r="I172" s="41">
        <v>0</v>
      </c>
      <c r="J172" s="41">
        <v>0</v>
      </c>
      <c r="K172" s="41">
        <v>0</v>
      </c>
      <c r="L172" s="140"/>
      <c r="M172" s="141"/>
      <c r="N172" s="142"/>
      <c r="O172" s="230"/>
      <c r="P172" s="34">
        <f>L173+L172+L147+L146+L139</f>
        <v>0</v>
      </c>
    </row>
    <row r="173" spans="1:16" s="11" customFormat="1" ht="24" x14ac:dyDescent="0.2">
      <c r="A173" s="172"/>
      <c r="B173" s="173"/>
      <c r="C173" s="178"/>
      <c r="D173" s="179"/>
      <c r="E173" s="179"/>
      <c r="F173" s="178"/>
      <c r="G173" s="54" t="s">
        <v>96</v>
      </c>
      <c r="H173" s="41">
        <v>0</v>
      </c>
      <c r="I173" s="41">
        <v>0</v>
      </c>
      <c r="J173" s="41">
        <v>0</v>
      </c>
      <c r="K173" s="41">
        <v>0</v>
      </c>
      <c r="L173" s="140"/>
      <c r="M173" s="141"/>
      <c r="N173" s="142"/>
      <c r="O173" s="230"/>
      <c r="P173" s="11">
        <v>98085660.420000002</v>
      </c>
    </row>
    <row r="174" spans="1:16" s="11" customFormat="1" ht="70.5" customHeight="1" x14ac:dyDescent="0.2">
      <c r="A174" s="174"/>
      <c r="B174" s="175"/>
      <c r="C174" s="178"/>
      <c r="D174" s="179"/>
      <c r="E174" s="179"/>
      <c r="F174" s="178"/>
      <c r="G174" s="54" t="s">
        <v>8</v>
      </c>
      <c r="H174" s="41">
        <f>I174+J174+K174+L174+M174</f>
        <v>0</v>
      </c>
      <c r="I174" s="41">
        <v>0</v>
      </c>
      <c r="J174" s="41">
        <v>0</v>
      </c>
      <c r="K174" s="41">
        <v>0</v>
      </c>
      <c r="L174" s="143"/>
      <c r="M174" s="144"/>
      <c r="N174" s="145"/>
      <c r="O174" s="230"/>
      <c r="P174" s="34">
        <f>P173-P172</f>
        <v>98085660.420000002</v>
      </c>
    </row>
    <row r="175" spans="1:16" s="11" customFormat="1" ht="26.25" customHeight="1" x14ac:dyDescent="0.2">
      <c r="A175" s="170" t="s">
        <v>89</v>
      </c>
      <c r="B175" s="171"/>
      <c r="C175" s="178" t="s">
        <v>75</v>
      </c>
      <c r="D175" s="178" t="s">
        <v>24</v>
      </c>
      <c r="E175" s="178" t="s">
        <v>131</v>
      </c>
      <c r="F175" s="178" t="s">
        <v>151</v>
      </c>
      <c r="G175" s="54" t="s">
        <v>5</v>
      </c>
      <c r="H175" s="41">
        <f>I175+J175+K175+L175+M175</f>
        <v>0</v>
      </c>
      <c r="I175" s="41">
        <f>I178+I179+I180</f>
        <v>0</v>
      </c>
      <c r="J175" s="41">
        <f>J178+J179+J180</f>
        <v>0</v>
      </c>
      <c r="K175" s="43">
        <f>K178+K179+K180</f>
        <v>0</v>
      </c>
      <c r="L175" s="122"/>
      <c r="M175" s="123"/>
      <c r="N175" s="124"/>
      <c r="O175" s="230" t="s">
        <v>136</v>
      </c>
    </row>
    <row r="176" spans="1:16" s="11" customFormat="1" ht="14.25" x14ac:dyDescent="0.2">
      <c r="A176" s="172"/>
      <c r="B176" s="173"/>
      <c r="C176" s="178"/>
      <c r="D176" s="179"/>
      <c r="E176" s="179"/>
      <c r="F176" s="178"/>
      <c r="G176" s="54" t="s">
        <v>6</v>
      </c>
      <c r="H176" s="41"/>
      <c r="I176" s="41"/>
      <c r="J176" s="41"/>
      <c r="K176" s="41"/>
      <c r="L176" s="116"/>
      <c r="M176" s="117"/>
      <c r="N176" s="118"/>
      <c r="O176" s="230"/>
    </row>
    <row r="177" spans="1:16" s="11" customFormat="1" ht="27" customHeight="1" x14ac:dyDescent="0.2">
      <c r="A177" s="172"/>
      <c r="B177" s="173"/>
      <c r="C177" s="178"/>
      <c r="D177" s="179"/>
      <c r="E177" s="179"/>
      <c r="F177" s="178"/>
      <c r="G177" s="54" t="s">
        <v>20</v>
      </c>
      <c r="H177" s="38">
        <v>0</v>
      </c>
      <c r="I177" s="38">
        <v>0</v>
      </c>
      <c r="J177" s="38">
        <v>0</v>
      </c>
      <c r="K177" s="38">
        <v>0</v>
      </c>
      <c r="L177" s="116"/>
      <c r="M177" s="117"/>
      <c r="N177" s="118"/>
      <c r="O177" s="230"/>
    </row>
    <row r="178" spans="1:16" s="11" customFormat="1" ht="24" x14ac:dyDescent="0.2">
      <c r="A178" s="172"/>
      <c r="B178" s="173"/>
      <c r="C178" s="178"/>
      <c r="D178" s="179"/>
      <c r="E178" s="179"/>
      <c r="F178" s="178"/>
      <c r="G178" s="54" t="s">
        <v>7</v>
      </c>
      <c r="H178" s="41">
        <v>0</v>
      </c>
      <c r="I178" s="41">
        <v>0</v>
      </c>
      <c r="J178" s="41">
        <v>0</v>
      </c>
      <c r="K178" s="41">
        <v>0</v>
      </c>
      <c r="L178" s="116"/>
      <c r="M178" s="117"/>
      <c r="N178" s="118"/>
      <c r="O178" s="230"/>
      <c r="P178" s="34">
        <f>L179+L178+L173+L172+L145</f>
        <v>0</v>
      </c>
    </row>
    <row r="179" spans="1:16" s="11" customFormat="1" ht="24" x14ac:dyDescent="0.2">
      <c r="A179" s="172"/>
      <c r="B179" s="173"/>
      <c r="C179" s="178"/>
      <c r="D179" s="179"/>
      <c r="E179" s="179"/>
      <c r="F179" s="178"/>
      <c r="G179" s="54" t="s">
        <v>96</v>
      </c>
      <c r="H179" s="41">
        <v>0</v>
      </c>
      <c r="I179" s="41">
        <v>0</v>
      </c>
      <c r="J179" s="41">
        <v>0</v>
      </c>
      <c r="K179" s="41">
        <v>0</v>
      </c>
      <c r="L179" s="116"/>
      <c r="M179" s="117"/>
      <c r="N179" s="118"/>
      <c r="O179" s="230"/>
      <c r="P179" s="11">
        <v>98085660.420000002</v>
      </c>
    </row>
    <row r="180" spans="1:16" s="11" customFormat="1" ht="74.25" customHeight="1" x14ac:dyDescent="0.2">
      <c r="A180" s="174"/>
      <c r="B180" s="175"/>
      <c r="C180" s="178"/>
      <c r="D180" s="179"/>
      <c r="E180" s="179"/>
      <c r="F180" s="178"/>
      <c r="G180" s="54" t="s">
        <v>8</v>
      </c>
      <c r="H180" s="41">
        <f>I180+J180+K180+L180+M180</f>
        <v>0</v>
      </c>
      <c r="I180" s="41">
        <v>0</v>
      </c>
      <c r="J180" s="41">
        <v>0</v>
      </c>
      <c r="K180" s="41">
        <v>0</v>
      </c>
      <c r="L180" s="116"/>
      <c r="M180" s="117"/>
      <c r="N180" s="118"/>
      <c r="O180" s="230"/>
      <c r="P180" s="34">
        <f>P179-P178</f>
        <v>98085660.420000002</v>
      </c>
    </row>
    <row r="181" spans="1:16" s="5" customFormat="1" ht="26.25" customHeight="1" x14ac:dyDescent="0.2">
      <c r="A181" s="81" t="s">
        <v>90</v>
      </c>
      <c r="B181" s="82"/>
      <c r="C181" s="86" t="s">
        <v>19</v>
      </c>
      <c r="D181" s="86" t="s">
        <v>24</v>
      </c>
      <c r="E181" s="86" t="s">
        <v>132</v>
      </c>
      <c r="F181" s="86" t="s">
        <v>151</v>
      </c>
      <c r="G181" s="44" t="s">
        <v>5</v>
      </c>
      <c r="H181" s="45">
        <f>H183+H184+H185+H187+H188</f>
        <v>6519292.2299999995</v>
      </c>
      <c r="I181" s="49">
        <f>I183+I184+I185+I187+I188</f>
        <v>2190281.98</v>
      </c>
      <c r="J181" s="49">
        <f>J183+J184+J185+J186+J187+J188</f>
        <v>2199023.84</v>
      </c>
      <c r="K181" s="46">
        <f>K183+K184+K185+K186+K187+K188</f>
        <v>2148549.09</v>
      </c>
      <c r="L181" s="116"/>
      <c r="M181" s="117"/>
      <c r="N181" s="118"/>
      <c r="O181" s="134" t="s">
        <v>138</v>
      </c>
    </row>
    <row r="182" spans="1:16" s="5" customFormat="1" ht="14.25" x14ac:dyDescent="0.2">
      <c r="A182" s="83"/>
      <c r="B182" s="84"/>
      <c r="C182" s="86"/>
      <c r="D182" s="180"/>
      <c r="E182" s="180"/>
      <c r="F182" s="86"/>
      <c r="G182" s="44" t="s">
        <v>6</v>
      </c>
      <c r="H182" s="45"/>
      <c r="I182" s="45"/>
      <c r="J182" s="45"/>
      <c r="K182" s="49"/>
      <c r="L182" s="116"/>
      <c r="M182" s="117"/>
      <c r="N182" s="118"/>
      <c r="O182" s="135"/>
    </row>
    <row r="183" spans="1:16" s="5" customFormat="1" ht="26.25" customHeight="1" x14ac:dyDescent="0.2">
      <c r="A183" s="83"/>
      <c r="B183" s="84"/>
      <c r="C183" s="86"/>
      <c r="D183" s="180"/>
      <c r="E183" s="180"/>
      <c r="F183" s="86"/>
      <c r="G183" s="44" t="s">
        <v>20</v>
      </c>
      <c r="H183" s="47">
        <v>0</v>
      </c>
      <c r="I183" s="47">
        <v>0</v>
      </c>
      <c r="J183" s="47">
        <v>0</v>
      </c>
      <c r="K183" s="50">
        <v>0</v>
      </c>
      <c r="L183" s="116"/>
      <c r="M183" s="117"/>
      <c r="N183" s="118"/>
      <c r="O183" s="135"/>
    </row>
    <row r="184" spans="1:16" s="5" customFormat="1" ht="24" x14ac:dyDescent="0.2">
      <c r="A184" s="83"/>
      <c r="B184" s="84"/>
      <c r="C184" s="86"/>
      <c r="D184" s="180"/>
      <c r="E184" s="180"/>
      <c r="F184" s="86"/>
      <c r="G184" s="44" t="s">
        <v>7</v>
      </c>
      <c r="H184" s="46">
        <v>0</v>
      </c>
      <c r="I184" s="46">
        <f>I191+I196+I201+I206+I211+I216+I221</f>
        <v>18562.68</v>
      </c>
      <c r="J184" s="46">
        <v>0</v>
      </c>
      <c r="K184" s="46">
        <v>0</v>
      </c>
      <c r="L184" s="116"/>
      <c r="M184" s="117"/>
      <c r="N184" s="118"/>
      <c r="O184" s="135"/>
    </row>
    <row r="185" spans="1:16" s="5" customFormat="1" ht="24" x14ac:dyDescent="0.2">
      <c r="A185" s="83"/>
      <c r="B185" s="84"/>
      <c r="C185" s="86"/>
      <c r="D185" s="180"/>
      <c r="E185" s="180"/>
      <c r="F185" s="86"/>
      <c r="G185" s="44" t="s">
        <v>96</v>
      </c>
      <c r="H185" s="45">
        <f>I185+J185+K185</f>
        <v>6519292.2299999995</v>
      </c>
      <c r="I185" s="45">
        <f>I192+I197+I202+I207+I212</f>
        <v>2171719.2999999998</v>
      </c>
      <c r="J185" s="46">
        <f>J192+J197+J202+J207+J212+J217+J222</f>
        <v>2199023.84</v>
      </c>
      <c r="K185" s="46">
        <f>K192+K197+K202+K207+K212+K217+K222</f>
        <v>2148549.09</v>
      </c>
      <c r="L185" s="116"/>
      <c r="M185" s="117"/>
      <c r="N185" s="118"/>
      <c r="O185" s="135"/>
    </row>
    <row r="186" spans="1:16" s="5" customFormat="1" ht="14.25" x14ac:dyDescent="0.2">
      <c r="A186" s="83"/>
      <c r="B186" s="84"/>
      <c r="C186" s="86"/>
      <c r="D186" s="180"/>
      <c r="E186" s="180"/>
      <c r="F186" s="86"/>
      <c r="G186" s="44" t="s">
        <v>6</v>
      </c>
      <c r="H186" s="45"/>
      <c r="I186" s="45"/>
      <c r="J186" s="45"/>
      <c r="K186" s="49"/>
      <c r="L186" s="116"/>
      <c r="M186" s="117"/>
      <c r="N186" s="118"/>
      <c r="O186" s="135"/>
    </row>
    <row r="187" spans="1:16" s="5" customFormat="1" ht="15.75" customHeight="1" x14ac:dyDescent="0.2">
      <c r="A187" s="83"/>
      <c r="B187" s="84"/>
      <c r="C187" s="86"/>
      <c r="D187" s="180"/>
      <c r="E187" s="180"/>
      <c r="F187" s="86"/>
      <c r="G187" s="44" t="s">
        <v>18</v>
      </c>
      <c r="H187" s="45">
        <f>SUM(I187:K187)</f>
        <v>0</v>
      </c>
      <c r="I187" s="45">
        <v>0</v>
      </c>
      <c r="J187" s="45">
        <v>0</v>
      </c>
      <c r="K187" s="49">
        <v>0</v>
      </c>
      <c r="L187" s="116"/>
      <c r="M187" s="117"/>
      <c r="N187" s="118"/>
      <c r="O187" s="135"/>
    </row>
    <row r="188" spans="1:16" s="5" customFormat="1" ht="23.25" customHeight="1" x14ac:dyDescent="0.2">
      <c r="A188" s="176"/>
      <c r="B188" s="177"/>
      <c r="C188" s="86"/>
      <c r="D188" s="180"/>
      <c r="E188" s="180"/>
      <c r="F188" s="86"/>
      <c r="G188" s="44" t="s">
        <v>8</v>
      </c>
      <c r="H188" s="45">
        <f>I188+J188+K188</f>
        <v>0</v>
      </c>
      <c r="I188" s="45">
        <v>0</v>
      </c>
      <c r="J188" s="45">
        <v>0</v>
      </c>
      <c r="K188" s="49">
        <v>0</v>
      </c>
      <c r="L188" s="116"/>
      <c r="M188" s="117"/>
      <c r="N188" s="118"/>
      <c r="O188" s="135"/>
    </row>
    <row r="189" spans="1:16" s="5" customFormat="1" ht="26.25" customHeight="1" x14ac:dyDescent="0.2">
      <c r="A189" s="90"/>
      <c r="B189" s="93" t="s">
        <v>112</v>
      </c>
      <c r="C189" s="93" t="s">
        <v>121</v>
      </c>
      <c r="D189" s="93" t="s">
        <v>24</v>
      </c>
      <c r="E189" s="99" t="s">
        <v>132</v>
      </c>
      <c r="F189" s="93" t="s">
        <v>151</v>
      </c>
      <c r="G189" s="39" t="s">
        <v>50</v>
      </c>
      <c r="H189" s="45">
        <f>H190+H191+H192+H193</f>
        <v>4188413.07</v>
      </c>
      <c r="I189" s="76">
        <f>I190+I191+I192+I193</f>
        <v>1414700.3699999999</v>
      </c>
      <c r="J189" s="76">
        <f>J190+J191+J192+J193</f>
        <v>1396137.69</v>
      </c>
      <c r="K189" s="76">
        <f>K190+K191+K192+K193</f>
        <v>1396137.69</v>
      </c>
      <c r="L189" s="116"/>
      <c r="M189" s="117"/>
      <c r="N189" s="118"/>
      <c r="O189" s="135"/>
    </row>
    <row r="190" spans="1:16" s="5" customFormat="1" ht="26.25" customHeight="1" x14ac:dyDescent="0.2">
      <c r="A190" s="91"/>
      <c r="B190" s="94"/>
      <c r="C190" s="94"/>
      <c r="D190" s="94"/>
      <c r="E190" s="100"/>
      <c r="F190" s="94"/>
      <c r="G190" s="44" t="s">
        <v>20</v>
      </c>
      <c r="H190" s="45">
        <v>0</v>
      </c>
      <c r="I190" s="45">
        <v>0</v>
      </c>
      <c r="J190" s="45">
        <v>0</v>
      </c>
      <c r="K190" s="49">
        <v>0</v>
      </c>
      <c r="L190" s="116"/>
      <c r="M190" s="117"/>
      <c r="N190" s="118"/>
      <c r="O190" s="135"/>
    </row>
    <row r="191" spans="1:16" s="5" customFormat="1" ht="26.25" customHeight="1" x14ac:dyDescent="0.2">
      <c r="A191" s="91"/>
      <c r="B191" s="94"/>
      <c r="C191" s="94"/>
      <c r="D191" s="94"/>
      <c r="E191" s="100"/>
      <c r="F191" s="94"/>
      <c r="G191" s="44" t="s">
        <v>7</v>
      </c>
      <c r="H191" s="45">
        <v>0</v>
      </c>
      <c r="I191" s="45">
        <v>18562.68</v>
      </c>
      <c r="J191" s="45">
        <v>0</v>
      </c>
      <c r="K191" s="49">
        <v>0</v>
      </c>
      <c r="L191" s="116"/>
      <c r="M191" s="117"/>
      <c r="N191" s="118"/>
      <c r="O191" s="135"/>
    </row>
    <row r="192" spans="1:16" s="5" customFormat="1" ht="26.25" customHeight="1" x14ac:dyDescent="0.2">
      <c r="A192" s="91"/>
      <c r="B192" s="94"/>
      <c r="C192" s="94"/>
      <c r="D192" s="94"/>
      <c r="E192" s="100"/>
      <c r="F192" s="94"/>
      <c r="G192" s="44" t="s">
        <v>96</v>
      </c>
      <c r="H192" s="45">
        <f>I192+J192+K192</f>
        <v>4188413.07</v>
      </c>
      <c r="I192" s="45">
        <v>1396137.69</v>
      </c>
      <c r="J192" s="45">
        <v>1396137.69</v>
      </c>
      <c r="K192" s="49">
        <v>1396137.69</v>
      </c>
      <c r="L192" s="119"/>
      <c r="M192" s="120"/>
      <c r="N192" s="121"/>
      <c r="O192" s="135"/>
    </row>
    <row r="193" spans="1:15" s="5" customFormat="1" ht="26.25" customHeight="1" x14ac:dyDescent="0.2">
      <c r="A193" s="92"/>
      <c r="B193" s="95"/>
      <c r="C193" s="95"/>
      <c r="D193" s="95"/>
      <c r="E193" s="101"/>
      <c r="F193" s="95"/>
      <c r="G193" s="44" t="s">
        <v>8</v>
      </c>
      <c r="H193" s="45">
        <v>0</v>
      </c>
      <c r="I193" s="45">
        <v>0</v>
      </c>
      <c r="J193" s="45">
        <v>0</v>
      </c>
      <c r="K193" s="49">
        <v>0</v>
      </c>
      <c r="L193" s="146"/>
      <c r="M193" s="147"/>
      <c r="N193" s="148"/>
      <c r="O193" s="135"/>
    </row>
    <row r="194" spans="1:15" s="5" customFormat="1" ht="26.25" customHeight="1" x14ac:dyDescent="0.2">
      <c r="A194" s="90"/>
      <c r="B194" s="93" t="s">
        <v>113</v>
      </c>
      <c r="C194" s="93" t="s">
        <v>114</v>
      </c>
      <c r="D194" s="96" t="s">
        <v>24</v>
      </c>
      <c r="E194" s="99" t="s">
        <v>133</v>
      </c>
      <c r="F194" s="93" t="s">
        <v>151</v>
      </c>
      <c r="G194" s="39" t="s">
        <v>50</v>
      </c>
      <c r="H194" s="45">
        <f>H195+H196+H197+H198</f>
        <v>1707000</v>
      </c>
      <c r="I194" s="77">
        <f>I195+I196+I197+I198</f>
        <v>500000</v>
      </c>
      <c r="J194" s="77">
        <f>J195+J196+J197+J198</f>
        <v>617000</v>
      </c>
      <c r="K194" s="77">
        <f>K195+K196+K197</f>
        <v>590000</v>
      </c>
      <c r="L194" s="149"/>
      <c r="M194" s="150"/>
      <c r="N194" s="151"/>
      <c r="O194" s="135"/>
    </row>
    <row r="195" spans="1:15" s="5" customFormat="1" ht="26.25" customHeight="1" x14ac:dyDescent="0.2">
      <c r="A195" s="91"/>
      <c r="B195" s="94"/>
      <c r="C195" s="94"/>
      <c r="D195" s="97"/>
      <c r="E195" s="100"/>
      <c r="F195" s="94"/>
      <c r="G195" s="44" t="s">
        <v>20</v>
      </c>
      <c r="H195" s="45">
        <v>0</v>
      </c>
      <c r="I195" s="45">
        <v>0</v>
      </c>
      <c r="J195" s="45">
        <v>0</v>
      </c>
      <c r="K195" s="49">
        <v>0</v>
      </c>
      <c r="L195" s="149"/>
      <c r="M195" s="150"/>
      <c r="N195" s="151"/>
      <c r="O195" s="135"/>
    </row>
    <row r="196" spans="1:15" s="5" customFormat="1" ht="26.25" customHeight="1" x14ac:dyDescent="0.2">
      <c r="A196" s="91"/>
      <c r="B196" s="94"/>
      <c r="C196" s="94"/>
      <c r="D196" s="97"/>
      <c r="E196" s="100"/>
      <c r="F196" s="94"/>
      <c r="G196" s="44" t="s">
        <v>7</v>
      </c>
      <c r="H196" s="45">
        <v>0</v>
      </c>
      <c r="I196" s="45">
        <v>0</v>
      </c>
      <c r="J196" s="45">
        <v>0</v>
      </c>
      <c r="K196" s="49">
        <v>0</v>
      </c>
      <c r="L196" s="149"/>
      <c r="M196" s="150"/>
      <c r="N196" s="151"/>
      <c r="O196" s="135"/>
    </row>
    <row r="197" spans="1:15" s="5" customFormat="1" ht="26.25" customHeight="1" x14ac:dyDescent="0.2">
      <c r="A197" s="91"/>
      <c r="B197" s="94"/>
      <c r="C197" s="94"/>
      <c r="D197" s="97"/>
      <c r="E197" s="100"/>
      <c r="F197" s="94"/>
      <c r="G197" s="44" t="s">
        <v>96</v>
      </c>
      <c r="H197" s="45">
        <f>I197+J197+K197</f>
        <v>1707000</v>
      </c>
      <c r="I197" s="45">
        <v>500000</v>
      </c>
      <c r="J197" s="45">
        <v>617000</v>
      </c>
      <c r="K197" s="49">
        <v>590000</v>
      </c>
      <c r="L197" s="149"/>
      <c r="M197" s="150"/>
      <c r="N197" s="151"/>
      <c r="O197" s="135"/>
    </row>
    <row r="198" spans="1:15" s="5" customFormat="1" ht="26.25" customHeight="1" x14ac:dyDescent="0.2">
      <c r="A198" s="92"/>
      <c r="B198" s="95"/>
      <c r="C198" s="95"/>
      <c r="D198" s="98"/>
      <c r="E198" s="101"/>
      <c r="F198" s="95"/>
      <c r="G198" s="44" t="s">
        <v>8</v>
      </c>
      <c r="H198" s="45">
        <v>0</v>
      </c>
      <c r="I198" s="45">
        <v>0</v>
      </c>
      <c r="J198" s="45">
        <v>0</v>
      </c>
      <c r="K198" s="49">
        <v>0</v>
      </c>
      <c r="L198" s="149"/>
      <c r="M198" s="150"/>
      <c r="N198" s="151"/>
      <c r="O198" s="135"/>
    </row>
    <row r="199" spans="1:15" s="5" customFormat="1" ht="26.25" customHeight="1" x14ac:dyDescent="0.2">
      <c r="A199" s="90"/>
      <c r="B199" s="93" t="s">
        <v>116</v>
      </c>
      <c r="C199" s="93" t="s">
        <v>115</v>
      </c>
      <c r="D199" s="96" t="s">
        <v>24</v>
      </c>
      <c r="E199" s="99" t="s">
        <v>133</v>
      </c>
      <c r="F199" s="93" t="s">
        <v>151</v>
      </c>
      <c r="G199" s="39" t="s">
        <v>50</v>
      </c>
      <c r="H199" s="45">
        <f>H200+H201+H202+H203</f>
        <v>66712.600000000006</v>
      </c>
      <c r="I199" s="77">
        <f>I200+I201+I202+I203</f>
        <v>54712.6</v>
      </c>
      <c r="J199" s="77">
        <f>J200+J201+J202+J203</f>
        <v>8000</v>
      </c>
      <c r="K199" s="77">
        <f>K200+K201+K202+K203</f>
        <v>4000</v>
      </c>
      <c r="L199" s="149"/>
      <c r="M199" s="150"/>
      <c r="N199" s="151"/>
      <c r="O199" s="135"/>
    </row>
    <row r="200" spans="1:15" s="5" customFormat="1" ht="26.25" customHeight="1" x14ac:dyDescent="0.2">
      <c r="A200" s="91"/>
      <c r="B200" s="94"/>
      <c r="C200" s="94"/>
      <c r="D200" s="97"/>
      <c r="E200" s="100"/>
      <c r="F200" s="94"/>
      <c r="G200" s="44" t="s">
        <v>20</v>
      </c>
      <c r="H200" s="45">
        <v>0</v>
      </c>
      <c r="I200" s="45">
        <v>0</v>
      </c>
      <c r="J200" s="45">
        <v>0</v>
      </c>
      <c r="K200" s="49">
        <v>0</v>
      </c>
      <c r="L200" s="149"/>
      <c r="M200" s="150"/>
      <c r="N200" s="151"/>
      <c r="O200" s="135"/>
    </row>
    <row r="201" spans="1:15" s="5" customFormat="1" ht="26.25" customHeight="1" x14ac:dyDescent="0.2">
      <c r="A201" s="91"/>
      <c r="B201" s="94"/>
      <c r="C201" s="94"/>
      <c r="D201" s="97"/>
      <c r="E201" s="100"/>
      <c r="F201" s="94"/>
      <c r="G201" s="44" t="s">
        <v>7</v>
      </c>
      <c r="H201" s="45">
        <v>0</v>
      </c>
      <c r="I201" s="45">
        <v>0</v>
      </c>
      <c r="J201" s="45">
        <v>0</v>
      </c>
      <c r="K201" s="49">
        <v>0</v>
      </c>
      <c r="L201" s="149"/>
      <c r="M201" s="150"/>
      <c r="N201" s="151"/>
      <c r="O201" s="135"/>
    </row>
    <row r="202" spans="1:15" s="5" customFormat="1" ht="26.25" customHeight="1" x14ac:dyDescent="0.2">
      <c r="A202" s="91"/>
      <c r="B202" s="94"/>
      <c r="C202" s="94"/>
      <c r="D202" s="97"/>
      <c r="E202" s="100"/>
      <c r="F202" s="94"/>
      <c r="G202" s="44" t="s">
        <v>96</v>
      </c>
      <c r="H202" s="45">
        <f>I202+J202+K202</f>
        <v>66712.600000000006</v>
      </c>
      <c r="I202" s="45">
        <v>54712.6</v>
      </c>
      <c r="J202" s="45">
        <v>8000</v>
      </c>
      <c r="K202" s="49">
        <v>4000</v>
      </c>
      <c r="L202" s="149"/>
      <c r="M202" s="150"/>
      <c r="N202" s="151"/>
      <c r="O202" s="135"/>
    </row>
    <row r="203" spans="1:15" s="5" customFormat="1" ht="26.25" customHeight="1" x14ac:dyDescent="0.2">
      <c r="A203" s="92"/>
      <c r="B203" s="95"/>
      <c r="C203" s="95"/>
      <c r="D203" s="98"/>
      <c r="E203" s="101"/>
      <c r="F203" s="95"/>
      <c r="G203" s="44" t="s">
        <v>8</v>
      </c>
      <c r="H203" s="45">
        <v>0</v>
      </c>
      <c r="I203" s="45">
        <v>0</v>
      </c>
      <c r="J203" s="45">
        <v>0</v>
      </c>
      <c r="K203" s="49">
        <v>0</v>
      </c>
      <c r="L203" s="149"/>
      <c r="M203" s="150"/>
      <c r="N203" s="151"/>
      <c r="O203" s="135"/>
    </row>
    <row r="204" spans="1:15" s="5" customFormat="1" ht="26.25" customHeight="1" x14ac:dyDescent="0.2">
      <c r="A204" s="90"/>
      <c r="B204" s="93" t="s">
        <v>118</v>
      </c>
      <c r="C204" s="93" t="s">
        <v>117</v>
      </c>
      <c r="D204" s="96" t="s">
        <v>24</v>
      </c>
      <c r="E204" s="99" t="s">
        <v>133</v>
      </c>
      <c r="F204" s="93" t="s">
        <v>151</v>
      </c>
      <c r="G204" s="39" t="s">
        <v>50</v>
      </c>
      <c r="H204" s="45">
        <f>H205+H206+H207+H208</f>
        <v>53678.19</v>
      </c>
      <c r="I204" s="77">
        <f>I205+I206+I207+I208</f>
        <v>17380.64</v>
      </c>
      <c r="J204" s="77">
        <f>J205+J206+J207+J208</f>
        <v>17886.150000000001</v>
      </c>
      <c r="K204" s="77">
        <f>K205+K206+K207+K208</f>
        <v>18411.400000000001</v>
      </c>
      <c r="L204" s="149"/>
      <c r="M204" s="150"/>
      <c r="N204" s="151"/>
      <c r="O204" s="135"/>
    </row>
    <row r="205" spans="1:15" s="5" customFormat="1" ht="26.25" customHeight="1" x14ac:dyDescent="0.2">
      <c r="A205" s="91"/>
      <c r="B205" s="94"/>
      <c r="C205" s="94"/>
      <c r="D205" s="97"/>
      <c r="E205" s="100"/>
      <c r="F205" s="94"/>
      <c r="G205" s="44" t="s">
        <v>20</v>
      </c>
      <c r="H205" s="45">
        <v>0</v>
      </c>
      <c r="I205" s="45">
        <v>0</v>
      </c>
      <c r="J205" s="45">
        <v>0</v>
      </c>
      <c r="K205" s="49">
        <v>0</v>
      </c>
      <c r="L205" s="149"/>
      <c r="M205" s="150"/>
      <c r="N205" s="151"/>
      <c r="O205" s="135"/>
    </row>
    <row r="206" spans="1:15" s="5" customFormat="1" ht="26.25" customHeight="1" x14ac:dyDescent="0.2">
      <c r="A206" s="91"/>
      <c r="B206" s="94"/>
      <c r="C206" s="94"/>
      <c r="D206" s="97"/>
      <c r="E206" s="100"/>
      <c r="F206" s="94"/>
      <c r="G206" s="44" t="s">
        <v>7</v>
      </c>
      <c r="H206" s="45">
        <v>0</v>
      </c>
      <c r="I206" s="45">
        <v>0</v>
      </c>
      <c r="J206" s="45">
        <v>0</v>
      </c>
      <c r="K206" s="49">
        <v>0</v>
      </c>
      <c r="L206" s="149"/>
      <c r="M206" s="150"/>
      <c r="N206" s="151"/>
      <c r="O206" s="135"/>
    </row>
    <row r="207" spans="1:15" s="5" customFormat="1" ht="26.25" customHeight="1" x14ac:dyDescent="0.2">
      <c r="A207" s="91"/>
      <c r="B207" s="94"/>
      <c r="C207" s="94"/>
      <c r="D207" s="97"/>
      <c r="E207" s="100"/>
      <c r="F207" s="94"/>
      <c r="G207" s="44" t="s">
        <v>96</v>
      </c>
      <c r="H207" s="45">
        <f>I207+J207+K207</f>
        <v>53678.19</v>
      </c>
      <c r="I207" s="45">
        <v>17380.64</v>
      </c>
      <c r="J207" s="45">
        <v>17886.150000000001</v>
      </c>
      <c r="K207" s="49">
        <v>18411.400000000001</v>
      </c>
      <c r="L207" s="149"/>
      <c r="M207" s="150"/>
      <c r="N207" s="151"/>
      <c r="O207" s="135"/>
    </row>
    <row r="208" spans="1:15" s="5" customFormat="1" ht="26.25" customHeight="1" x14ac:dyDescent="0.2">
      <c r="A208" s="92"/>
      <c r="B208" s="95"/>
      <c r="C208" s="95"/>
      <c r="D208" s="98"/>
      <c r="E208" s="101"/>
      <c r="F208" s="95"/>
      <c r="G208" s="44" t="s">
        <v>8</v>
      </c>
      <c r="H208" s="45">
        <v>0</v>
      </c>
      <c r="I208" s="45">
        <v>0</v>
      </c>
      <c r="J208" s="45">
        <v>0</v>
      </c>
      <c r="K208" s="49">
        <v>0</v>
      </c>
      <c r="L208" s="149"/>
      <c r="M208" s="150"/>
      <c r="N208" s="151"/>
      <c r="O208" s="135"/>
    </row>
    <row r="209" spans="1:15" s="5" customFormat="1" ht="26.25" customHeight="1" x14ac:dyDescent="0.2">
      <c r="A209" s="90"/>
      <c r="B209" s="93" t="s">
        <v>119</v>
      </c>
      <c r="C209" s="93" t="s">
        <v>120</v>
      </c>
      <c r="D209" s="96" t="s">
        <v>24</v>
      </c>
      <c r="E209" s="93" t="s">
        <v>173</v>
      </c>
      <c r="F209" s="93" t="s">
        <v>151</v>
      </c>
      <c r="G209" s="39" t="s">
        <v>50</v>
      </c>
      <c r="H209" s="45">
        <f>H210+H211+H212+H213</f>
        <v>203488.37</v>
      </c>
      <c r="I209" s="45">
        <f>I210+I211+I212+I213</f>
        <v>203488.37</v>
      </c>
      <c r="J209" s="45">
        <f>J210+J211+J212+J213</f>
        <v>0</v>
      </c>
      <c r="K209" s="49">
        <f>K210+K211+K212+K213</f>
        <v>0</v>
      </c>
      <c r="L209" s="149"/>
      <c r="M209" s="150"/>
      <c r="N209" s="151"/>
      <c r="O209" s="135"/>
    </row>
    <row r="210" spans="1:15" s="5" customFormat="1" ht="26.25" customHeight="1" x14ac:dyDescent="0.2">
      <c r="A210" s="91"/>
      <c r="B210" s="94"/>
      <c r="C210" s="94"/>
      <c r="D210" s="97"/>
      <c r="E210" s="94"/>
      <c r="F210" s="94"/>
      <c r="G210" s="44" t="s">
        <v>20</v>
      </c>
      <c r="H210" s="45">
        <v>0</v>
      </c>
      <c r="I210" s="45">
        <v>0</v>
      </c>
      <c r="J210" s="45">
        <v>0</v>
      </c>
      <c r="K210" s="49">
        <v>0</v>
      </c>
      <c r="L210" s="149"/>
      <c r="M210" s="150"/>
      <c r="N210" s="151"/>
      <c r="O210" s="135"/>
    </row>
    <row r="211" spans="1:15" s="5" customFormat="1" ht="26.25" customHeight="1" x14ac:dyDescent="0.2">
      <c r="A211" s="91"/>
      <c r="B211" s="94"/>
      <c r="C211" s="94"/>
      <c r="D211" s="97"/>
      <c r="E211" s="94"/>
      <c r="F211" s="94"/>
      <c r="G211" s="44" t="s">
        <v>7</v>
      </c>
      <c r="H211" s="45">
        <v>0</v>
      </c>
      <c r="I211" s="45">
        <v>0</v>
      </c>
      <c r="J211" s="45">
        <v>0</v>
      </c>
      <c r="K211" s="49">
        <v>0</v>
      </c>
      <c r="L211" s="149"/>
      <c r="M211" s="150"/>
      <c r="N211" s="151"/>
      <c r="O211" s="135"/>
    </row>
    <row r="212" spans="1:15" s="5" customFormat="1" ht="26.25" customHeight="1" x14ac:dyDescent="0.2">
      <c r="A212" s="91"/>
      <c r="B212" s="94"/>
      <c r="C212" s="94"/>
      <c r="D212" s="97"/>
      <c r="E212" s="94"/>
      <c r="F212" s="94"/>
      <c r="G212" s="44" t="s">
        <v>96</v>
      </c>
      <c r="H212" s="45">
        <f>I212+J212+K212</f>
        <v>203488.37</v>
      </c>
      <c r="I212" s="77">
        <v>203488.37</v>
      </c>
      <c r="J212" s="45">
        <v>0</v>
      </c>
      <c r="K212" s="49">
        <v>0</v>
      </c>
      <c r="L212" s="149"/>
      <c r="M212" s="150"/>
      <c r="N212" s="151"/>
      <c r="O212" s="135"/>
    </row>
    <row r="213" spans="1:15" s="5" customFormat="1" ht="34.5" customHeight="1" x14ac:dyDescent="0.2">
      <c r="A213" s="92"/>
      <c r="B213" s="95"/>
      <c r="C213" s="95"/>
      <c r="D213" s="98"/>
      <c r="E213" s="95"/>
      <c r="F213" s="95"/>
      <c r="G213" s="44" t="s">
        <v>8</v>
      </c>
      <c r="H213" s="45">
        <v>0</v>
      </c>
      <c r="I213" s="45">
        <v>0</v>
      </c>
      <c r="J213" s="45">
        <v>0</v>
      </c>
      <c r="K213" s="49">
        <v>0</v>
      </c>
      <c r="L213" s="152"/>
      <c r="M213" s="153"/>
      <c r="N213" s="154"/>
      <c r="O213" s="136"/>
    </row>
    <row r="214" spans="1:15" s="5" customFormat="1" ht="40.5" customHeight="1" x14ac:dyDescent="0.2">
      <c r="A214" s="90"/>
      <c r="B214" s="93" t="s">
        <v>165</v>
      </c>
      <c r="C214" s="93" t="s">
        <v>166</v>
      </c>
      <c r="D214" s="96" t="s">
        <v>24</v>
      </c>
      <c r="E214" s="99" t="s">
        <v>133</v>
      </c>
      <c r="F214" s="93" t="s">
        <v>167</v>
      </c>
      <c r="G214" s="39" t="s">
        <v>50</v>
      </c>
      <c r="H214" s="45">
        <f>H215+H216+H217+H218</f>
        <v>20000</v>
      </c>
      <c r="I214" s="45">
        <f>I215+I216+I217+I218</f>
        <v>0</v>
      </c>
      <c r="J214" s="77">
        <f>J215+J217+J216+J218</f>
        <v>20000</v>
      </c>
      <c r="K214" s="49">
        <f>K215+K216+K217+K218</f>
        <v>0</v>
      </c>
      <c r="L214" s="73"/>
      <c r="M214" s="74"/>
      <c r="N214" s="75"/>
      <c r="O214" s="69"/>
    </row>
    <row r="215" spans="1:15" s="5" customFormat="1" ht="40.5" customHeight="1" x14ac:dyDescent="0.2">
      <c r="A215" s="91"/>
      <c r="B215" s="94"/>
      <c r="C215" s="94"/>
      <c r="D215" s="97"/>
      <c r="E215" s="100"/>
      <c r="F215" s="94"/>
      <c r="G215" s="44" t="s">
        <v>20</v>
      </c>
      <c r="H215" s="45">
        <v>0</v>
      </c>
      <c r="I215" s="45">
        <v>0</v>
      </c>
      <c r="J215" s="45">
        <v>0</v>
      </c>
      <c r="K215" s="49">
        <v>0</v>
      </c>
      <c r="L215" s="73"/>
      <c r="M215" s="74"/>
      <c r="N215" s="75"/>
      <c r="O215" s="69"/>
    </row>
    <row r="216" spans="1:15" s="5" customFormat="1" ht="32.25" customHeight="1" x14ac:dyDescent="0.2">
      <c r="A216" s="91"/>
      <c r="B216" s="94"/>
      <c r="C216" s="94"/>
      <c r="D216" s="97"/>
      <c r="E216" s="100"/>
      <c r="F216" s="94"/>
      <c r="G216" s="44" t="s">
        <v>7</v>
      </c>
      <c r="H216" s="45">
        <v>0</v>
      </c>
      <c r="I216" s="45">
        <v>0</v>
      </c>
      <c r="J216" s="45">
        <v>0</v>
      </c>
      <c r="K216" s="49">
        <v>0</v>
      </c>
      <c r="L216" s="73"/>
      <c r="M216" s="74"/>
      <c r="N216" s="75"/>
      <c r="O216" s="69"/>
    </row>
    <row r="217" spans="1:15" s="5" customFormat="1" ht="26.25" customHeight="1" x14ac:dyDescent="0.2">
      <c r="A217" s="91"/>
      <c r="B217" s="94"/>
      <c r="C217" s="94"/>
      <c r="D217" s="97"/>
      <c r="E217" s="100"/>
      <c r="F217" s="94"/>
      <c r="G217" s="44" t="s">
        <v>96</v>
      </c>
      <c r="H217" s="45">
        <f>I217+J217+K217</f>
        <v>20000</v>
      </c>
      <c r="I217" s="45">
        <v>0</v>
      </c>
      <c r="J217" s="45">
        <v>20000</v>
      </c>
      <c r="K217" s="49">
        <v>0</v>
      </c>
      <c r="L217" s="73"/>
      <c r="M217" s="74"/>
      <c r="N217" s="75"/>
      <c r="O217" s="69"/>
    </row>
    <row r="218" spans="1:15" s="5" customFormat="1" ht="53.25" customHeight="1" x14ac:dyDescent="0.2">
      <c r="A218" s="92"/>
      <c r="B218" s="95"/>
      <c r="C218" s="95"/>
      <c r="D218" s="98"/>
      <c r="E218" s="101"/>
      <c r="F218" s="95"/>
      <c r="G218" s="44" t="s">
        <v>8</v>
      </c>
      <c r="H218" s="45">
        <v>0</v>
      </c>
      <c r="I218" s="45">
        <v>0</v>
      </c>
      <c r="J218" s="45">
        <v>0</v>
      </c>
      <c r="K218" s="49">
        <v>0</v>
      </c>
      <c r="L218" s="73"/>
      <c r="M218" s="74"/>
      <c r="N218" s="75"/>
      <c r="O218" s="69"/>
    </row>
    <row r="219" spans="1:15" s="5" customFormat="1" ht="26.25" customHeight="1" x14ac:dyDescent="0.2">
      <c r="A219" s="90"/>
      <c r="B219" s="93" t="s">
        <v>168</v>
      </c>
      <c r="C219" s="93" t="s">
        <v>169</v>
      </c>
      <c r="D219" s="96" t="s">
        <v>24</v>
      </c>
      <c r="E219" s="99" t="s">
        <v>133</v>
      </c>
      <c r="F219" s="93" t="s">
        <v>167</v>
      </c>
      <c r="G219" s="39" t="s">
        <v>50</v>
      </c>
      <c r="H219" s="45">
        <f>H221+H222+H223</f>
        <v>280000</v>
      </c>
      <c r="I219" s="45">
        <f>I220+I221+I223</f>
        <v>0</v>
      </c>
      <c r="J219" s="77">
        <f>J220+J221+J222+J223</f>
        <v>140000</v>
      </c>
      <c r="K219" s="77">
        <f>K220+K221+K222+K223</f>
        <v>140000</v>
      </c>
      <c r="L219" s="73"/>
      <c r="M219" s="74"/>
      <c r="N219" s="75"/>
      <c r="O219" s="69"/>
    </row>
    <row r="220" spans="1:15" s="5" customFormat="1" ht="26.25" customHeight="1" x14ac:dyDescent="0.2">
      <c r="A220" s="91"/>
      <c r="B220" s="94"/>
      <c r="C220" s="94"/>
      <c r="D220" s="97"/>
      <c r="E220" s="100"/>
      <c r="F220" s="94"/>
      <c r="G220" s="44" t="s">
        <v>20</v>
      </c>
      <c r="H220" s="45">
        <f>I220+J220+K220</f>
        <v>0</v>
      </c>
      <c r="I220" s="45">
        <v>0</v>
      </c>
      <c r="J220" s="45">
        <v>0</v>
      </c>
      <c r="K220" s="49">
        <v>0</v>
      </c>
      <c r="L220" s="73"/>
      <c r="M220" s="74"/>
      <c r="N220" s="75"/>
      <c r="O220" s="69"/>
    </row>
    <row r="221" spans="1:15" s="5" customFormat="1" ht="26.25" customHeight="1" x14ac:dyDescent="0.2">
      <c r="A221" s="91"/>
      <c r="B221" s="94"/>
      <c r="C221" s="94"/>
      <c r="D221" s="97"/>
      <c r="E221" s="100"/>
      <c r="F221" s="94"/>
      <c r="G221" s="44" t="s">
        <v>7</v>
      </c>
      <c r="H221" s="45">
        <f>I221+J221+K221</f>
        <v>0</v>
      </c>
      <c r="I221" s="45">
        <v>0</v>
      </c>
      <c r="J221" s="45">
        <v>0</v>
      </c>
      <c r="K221" s="49">
        <v>0</v>
      </c>
      <c r="L221" s="73"/>
      <c r="M221" s="74"/>
      <c r="N221" s="75"/>
      <c r="O221" s="69"/>
    </row>
    <row r="222" spans="1:15" s="5" customFormat="1" ht="26.25" customHeight="1" x14ac:dyDescent="0.2">
      <c r="A222" s="91"/>
      <c r="B222" s="94"/>
      <c r="C222" s="94"/>
      <c r="D222" s="97"/>
      <c r="E222" s="100"/>
      <c r="F222" s="94"/>
      <c r="G222" s="44" t="s">
        <v>96</v>
      </c>
      <c r="H222" s="45">
        <f>I222+J222+K222</f>
        <v>280000</v>
      </c>
      <c r="I222" s="45">
        <v>0</v>
      </c>
      <c r="J222" s="45">
        <v>140000</v>
      </c>
      <c r="K222" s="49">
        <v>140000</v>
      </c>
      <c r="L222" s="73"/>
      <c r="M222" s="74"/>
      <c r="N222" s="75"/>
      <c r="O222" s="69"/>
    </row>
    <row r="223" spans="1:15" s="5" customFormat="1" ht="26.25" customHeight="1" x14ac:dyDescent="0.2">
      <c r="A223" s="92"/>
      <c r="B223" s="95"/>
      <c r="C223" s="95"/>
      <c r="D223" s="98"/>
      <c r="E223" s="101"/>
      <c r="F223" s="95"/>
      <c r="G223" s="44" t="s">
        <v>8</v>
      </c>
      <c r="H223" s="45">
        <v>0</v>
      </c>
      <c r="I223" s="45">
        <v>0</v>
      </c>
      <c r="J223" s="45">
        <v>0</v>
      </c>
      <c r="K223" s="49">
        <v>0</v>
      </c>
      <c r="L223" s="73"/>
      <c r="M223" s="74"/>
      <c r="N223" s="75"/>
      <c r="O223" s="69"/>
    </row>
    <row r="224" spans="1:15" s="3" customFormat="1" ht="24.75" customHeight="1" x14ac:dyDescent="0.2">
      <c r="A224" s="65"/>
      <c r="B224" s="231" t="s">
        <v>91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</row>
    <row r="225" spans="1:15" ht="26.25" customHeight="1" x14ac:dyDescent="0.2">
      <c r="A225" s="59"/>
      <c r="B225" s="215" t="s">
        <v>92</v>
      </c>
      <c r="C225" s="86" t="s">
        <v>172</v>
      </c>
      <c r="D225" s="86" t="s">
        <v>94</v>
      </c>
      <c r="E225" s="227" t="s">
        <v>24</v>
      </c>
      <c r="F225" s="86" t="s">
        <v>151</v>
      </c>
      <c r="G225" s="55" t="s">
        <v>5</v>
      </c>
      <c r="H225" s="47">
        <f>I225+M225+L225+J225+K225</f>
        <v>38098529.400000006</v>
      </c>
      <c r="I225" s="79">
        <f>I228+I229+I230+I227</f>
        <v>12699509.800000001</v>
      </c>
      <c r="J225" s="79">
        <f t="shared" ref="J225:K225" si="11">J228+J229+J230+J227</f>
        <v>12699509.800000001</v>
      </c>
      <c r="K225" s="79">
        <f t="shared" si="11"/>
        <v>12699509.800000001</v>
      </c>
      <c r="L225" s="216"/>
      <c r="M225" s="217"/>
      <c r="N225" s="218"/>
      <c r="O225" s="183" t="s">
        <v>137</v>
      </c>
    </row>
    <row r="226" spans="1:15" ht="15.75" x14ac:dyDescent="0.2">
      <c r="A226" s="59"/>
      <c r="B226" s="215"/>
      <c r="C226" s="86"/>
      <c r="D226" s="215"/>
      <c r="E226" s="228"/>
      <c r="F226" s="86"/>
      <c r="G226" s="55" t="s">
        <v>6</v>
      </c>
      <c r="H226" s="47"/>
      <c r="I226" s="47"/>
      <c r="J226" s="47"/>
      <c r="K226" s="50"/>
      <c r="L226" s="219"/>
      <c r="M226" s="220"/>
      <c r="N226" s="221"/>
      <c r="O226" s="183"/>
    </row>
    <row r="227" spans="1:15" ht="25.5" x14ac:dyDescent="0.2">
      <c r="A227" s="59"/>
      <c r="B227" s="215"/>
      <c r="C227" s="86"/>
      <c r="D227" s="215"/>
      <c r="E227" s="228"/>
      <c r="F227" s="86"/>
      <c r="G227" s="55" t="s">
        <v>20</v>
      </c>
      <c r="H227" s="47">
        <v>0</v>
      </c>
      <c r="I227" s="47">
        <v>0</v>
      </c>
      <c r="J227" s="47">
        <v>0</v>
      </c>
      <c r="K227" s="50">
        <v>0</v>
      </c>
      <c r="L227" s="219"/>
      <c r="M227" s="220"/>
      <c r="N227" s="221"/>
      <c r="O227" s="183"/>
    </row>
    <row r="228" spans="1:15" ht="25.5" x14ac:dyDescent="0.2">
      <c r="A228" s="59"/>
      <c r="B228" s="215"/>
      <c r="C228" s="86"/>
      <c r="D228" s="215"/>
      <c r="E228" s="228"/>
      <c r="F228" s="86"/>
      <c r="G228" s="55" t="s">
        <v>7</v>
      </c>
      <c r="H228" s="47">
        <f>I228+J228+K228</f>
        <v>0</v>
      </c>
      <c r="I228" s="47">
        <v>0</v>
      </c>
      <c r="J228" s="47">
        <v>0</v>
      </c>
      <c r="K228" s="50">
        <v>0</v>
      </c>
      <c r="L228" s="219"/>
      <c r="M228" s="220"/>
      <c r="N228" s="221"/>
      <c r="O228" s="183"/>
    </row>
    <row r="229" spans="1:15" ht="25.5" x14ac:dyDescent="0.2">
      <c r="A229" s="59"/>
      <c r="B229" s="215"/>
      <c r="C229" s="86"/>
      <c r="D229" s="215"/>
      <c r="E229" s="228"/>
      <c r="F229" s="86"/>
      <c r="G229" s="55" t="s">
        <v>96</v>
      </c>
      <c r="H229" s="47">
        <f>I229+J229+K229</f>
        <v>38098529.400000006</v>
      </c>
      <c r="I229" s="47">
        <v>12699509.800000001</v>
      </c>
      <c r="J229" s="50">
        <v>12699509.800000001</v>
      </c>
      <c r="K229" s="48">
        <v>12699509.800000001</v>
      </c>
      <c r="L229" s="219"/>
      <c r="M229" s="220"/>
      <c r="N229" s="221"/>
      <c r="O229" s="183"/>
    </row>
    <row r="230" spans="1:15" ht="45" customHeight="1" x14ac:dyDescent="0.2">
      <c r="A230" s="59"/>
      <c r="B230" s="215"/>
      <c r="C230" s="86"/>
      <c r="D230" s="215"/>
      <c r="E230" s="229"/>
      <c r="F230" s="86"/>
      <c r="G230" s="55" t="s">
        <v>8</v>
      </c>
      <c r="H230" s="47">
        <f>I230+J230+K230</f>
        <v>0</v>
      </c>
      <c r="I230" s="47">
        <v>0</v>
      </c>
      <c r="J230" s="50">
        <v>0</v>
      </c>
      <c r="K230" s="50">
        <v>0</v>
      </c>
      <c r="L230" s="219"/>
      <c r="M230" s="220"/>
      <c r="N230" s="221"/>
      <c r="O230" s="183"/>
    </row>
    <row r="231" spans="1:15" s="4" customFormat="1" ht="25.5" x14ac:dyDescent="0.2">
      <c r="A231" s="66"/>
      <c r="B231" s="225"/>
      <c r="C231" s="226" t="s">
        <v>13</v>
      </c>
      <c r="D231" s="225"/>
      <c r="E231" s="225"/>
      <c r="F231" s="225"/>
      <c r="G231" s="37" t="s">
        <v>5</v>
      </c>
      <c r="H231" s="38">
        <f>I231+J231+K231</f>
        <v>770733517.58999991</v>
      </c>
      <c r="I231" s="38">
        <f>I7+I13+I30+I36+I42+I59+I66+I72+I79+I116+I129+I169+I175+I181+I225</f>
        <v>243775862.48999998</v>
      </c>
      <c r="J231" s="38">
        <f>J116+J85+J79+J13+J30+J7+J225+J42+J129+J181+J137+J143+J59+J36+J169+J72+J175</f>
        <v>257075333.70000002</v>
      </c>
      <c r="K231" s="38">
        <f>K7+K13+K30+K36+K42+K59+K66+K72+K79+K116+K129+K169+K175+K181+K225</f>
        <v>269882321.39999998</v>
      </c>
      <c r="L231" s="219"/>
      <c r="M231" s="220"/>
      <c r="N231" s="221"/>
      <c r="O231" s="214"/>
    </row>
    <row r="232" spans="1:15" s="4" customFormat="1" ht="15.75" x14ac:dyDescent="0.2">
      <c r="A232" s="66"/>
      <c r="B232" s="225"/>
      <c r="C232" s="184"/>
      <c r="D232" s="225"/>
      <c r="E232" s="225"/>
      <c r="F232" s="225"/>
      <c r="G232" s="37" t="s">
        <v>6</v>
      </c>
      <c r="H232" s="38"/>
      <c r="I232" s="38"/>
      <c r="J232" s="38"/>
      <c r="K232" s="38"/>
      <c r="L232" s="219"/>
      <c r="M232" s="220"/>
      <c r="N232" s="221"/>
      <c r="O232" s="214"/>
    </row>
    <row r="233" spans="1:15" s="4" customFormat="1" ht="34.5" customHeight="1" x14ac:dyDescent="0.2">
      <c r="A233" s="66"/>
      <c r="B233" s="225"/>
      <c r="C233" s="184"/>
      <c r="D233" s="225"/>
      <c r="E233" s="225"/>
      <c r="F233" s="225"/>
      <c r="G233" s="37" t="s">
        <v>20</v>
      </c>
      <c r="H233" s="38">
        <f>I233+J233+K233+L233+M233+N233</f>
        <v>1013804.34</v>
      </c>
      <c r="I233" s="38">
        <f>I9+I16+I32+I38+I50+I61+I68+I74+I81+I118+I131+I171+I177+I183+I227</f>
        <v>344862.14</v>
      </c>
      <c r="J233" s="38">
        <f>J9+J16+J32+J38+J50+J61+J68+J74+J81+J118+J131+J171+J177+J183+J227</f>
        <v>345264.48</v>
      </c>
      <c r="K233" s="38">
        <f>K9+K16+K32+K38+K50+K61+K68+K74+K81+K118+K131+K171+K177+K183+K227</f>
        <v>323677.71999999997</v>
      </c>
      <c r="L233" s="219"/>
      <c r="M233" s="220"/>
      <c r="N233" s="221"/>
      <c r="O233" s="214"/>
    </row>
    <row r="234" spans="1:15" s="4" customFormat="1" ht="25.5" x14ac:dyDescent="0.2">
      <c r="A234" s="66"/>
      <c r="B234" s="225"/>
      <c r="C234" s="184"/>
      <c r="D234" s="225"/>
      <c r="E234" s="225"/>
      <c r="F234" s="225"/>
      <c r="G234" s="37" t="s">
        <v>7</v>
      </c>
      <c r="H234" s="38">
        <f>I234+J234+K234+L234+M234+N234</f>
        <v>6821618.4900000002</v>
      </c>
      <c r="I234" s="38">
        <f>I119+I88+I178+I69+I82+I17+I33+I10+I228+I51+I132+I184+I140+I146+I62+I39+I172</f>
        <v>6287017.6600000001</v>
      </c>
      <c r="J234" s="38">
        <f>J119+J88+J82+J17+J33+J10+J228+J51+J132+J184+J140+J146+J62+J39+J172+J75+J178</f>
        <v>268499.68</v>
      </c>
      <c r="K234" s="38">
        <f>K17+K33+K39++K51+K62+K69+K82+K119+K132+K172+K178+K184+K228</f>
        <v>266101.15000000002</v>
      </c>
      <c r="L234" s="219"/>
      <c r="M234" s="220"/>
      <c r="N234" s="221"/>
      <c r="O234" s="214"/>
    </row>
    <row r="235" spans="1:15" s="4" customFormat="1" ht="25.5" x14ac:dyDescent="0.2">
      <c r="A235" s="66"/>
      <c r="B235" s="225"/>
      <c r="C235" s="184"/>
      <c r="D235" s="225"/>
      <c r="E235" s="225"/>
      <c r="F235" s="225"/>
      <c r="G235" s="37" t="s">
        <v>96</v>
      </c>
      <c r="H235" s="38">
        <f>I235+J235+K235+L235+M235+N235</f>
        <v>762448094.75999999</v>
      </c>
      <c r="I235" s="38">
        <f>I11+I18+I34+I40+I52+I57+I63+I70+I76+I83+I120+I133+I173+I179+I185+I229</f>
        <v>236993982.69</v>
      </c>
      <c r="J235" s="38">
        <f>J11+J18+J34+J40+J52+J57+J63+J70+J76+J83+J120+J133+J173+J179+J185+J229</f>
        <v>256311569.54000002</v>
      </c>
      <c r="K235" s="38">
        <f>K11+K18+K34+K40+K52+K57+K63+K70+K76+K83+K120+K133+K173+K179+K185+K229</f>
        <v>269142542.52999997</v>
      </c>
      <c r="L235" s="219"/>
      <c r="M235" s="220"/>
      <c r="N235" s="221"/>
      <c r="O235" s="214"/>
    </row>
    <row r="236" spans="1:15" s="4" customFormat="1" ht="25.5" x14ac:dyDescent="0.2">
      <c r="A236" s="66"/>
      <c r="B236" s="225"/>
      <c r="C236" s="184"/>
      <c r="D236" s="225"/>
      <c r="E236" s="225"/>
      <c r="F236" s="225"/>
      <c r="G236" s="37" t="s">
        <v>8</v>
      </c>
      <c r="H236" s="38">
        <f>I236+J236+K236+L236+M236+N236</f>
        <v>450000</v>
      </c>
      <c r="I236" s="38">
        <f>I121+I90+I84+I19+I35+I12+I230+I53+I134+I186+I142+I148+I64+I41+I174</f>
        <v>150000</v>
      </c>
      <c r="J236" s="38">
        <f>J121+J90+J84+J19+J35+J12+J230+J53+J134+J186+J142+J148+J64+J41+J174</f>
        <v>150000</v>
      </c>
      <c r="K236" s="38">
        <f>K121+K90+K84+K19+K35+K12+K230+K53+K134+K186+K142+K148+K64+K41+K174</f>
        <v>150000</v>
      </c>
      <c r="L236" s="222"/>
      <c r="M236" s="223"/>
      <c r="N236" s="224"/>
      <c r="O236" s="214"/>
    </row>
    <row r="237" spans="1:15" x14ac:dyDescent="0.2">
      <c r="B237" s="4"/>
      <c r="C237" s="4"/>
      <c r="D237" s="4"/>
      <c r="E237" s="4"/>
      <c r="F237" s="4"/>
      <c r="G237" s="4"/>
      <c r="H237" s="56"/>
      <c r="I237" s="56">
        <f>I231-I236</f>
        <v>243625862.48999998</v>
      </c>
      <c r="J237" s="56">
        <f>J231-J236</f>
        <v>256925333.70000002</v>
      </c>
      <c r="K237" s="56">
        <f t="shared" ref="K237" si="12">K231-K236</f>
        <v>269732321.39999998</v>
      </c>
      <c r="L237" s="56">
        <f>L231-L236</f>
        <v>0</v>
      </c>
      <c r="M237" s="57">
        <f>M231-M236</f>
        <v>0</v>
      </c>
      <c r="N237" s="57">
        <f>N231-N236</f>
        <v>0</v>
      </c>
      <c r="O237" s="4"/>
    </row>
    <row r="238" spans="1:15" x14ac:dyDescent="0.2">
      <c r="I238" s="6">
        <v>143996283.22</v>
      </c>
      <c r="J238" s="6">
        <v>161220632.59999999</v>
      </c>
      <c r="K238" s="6">
        <v>179359553.44</v>
      </c>
      <c r="L238" s="6">
        <v>147497275.75</v>
      </c>
      <c r="M238" s="8">
        <f>M234+M235+M233</f>
        <v>0</v>
      </c>
      <c r="N238" s="8"/>
    </row>
    <row r="239" spans="1:15" x14ac:dyDescent="0.2">
      <c r="I239" s="6">
        <f>I237-I238</f>
        <v>99629579.269999981</v>
      </c>
      <c r="J239" s="6">
        <f>J238-J237</f>
        <v>-95704701.100000024</v>
      </c>
      <c r="K239" s="6">
        <f t="shared" ref="K239:L239" si="13">K238-K237</f>
        <v>-90372767.959999979</v>
      </c>
      <c r="L239" s="6">
        <f t="shared" si="13"/>
        <v>147497275.75</v>
      </c>
      <c r="M239" s="10">
        <v>88258286.189999998</v>
      </c>
      <c r="N239" s="10"/>
    </row>
    <row r="240" spans="1:15" x14ac:dyDescent="0.2">
      <c r="K240" s="8"/>
      <c r="M240" s="8">
        <f>M238-M239</f>
        <v>-88258286.189999998</v>
      </c>
      <c r="N240" s="8"/>
    </row>
    <row r="241" spans="10:12" x14ac:dyDescent="0.2">
      <c r="J241" s="6">
        <v>165418025.97</v>
      </c>
      <c r="K241" s="8">
        <f>K239-128051.2</f>
        <v>-90500819.159999982</v>
      </c>
      <c r="L241" s="6"/>
    </row>
    <row r="242" spans="10:12" x14ac:dyDescent="0.2">
      <c r="J242" s="6">
        <f>J241-J237</f>
        <v>-91507307.730000019</v>
      </c>
    </row>
  </sheetData>
  <mergeCells count="264">
    <mergeCell ref="A154:A158"/>
    <mergeCell ref="F159:F163"/>
    <mergeCell ref="E159:E163"/>
    <mergeCell ref="D159:D163"/>
    <mergeCell ref="C159:C163"/>
    <mergeCell ref="B159:B163"/>
    <mergeCell ref="A159:A163"/>
    <mergeCell ref="F164:F168"/>
    <mergeCell ref="E164:E168"/>
    <mergeCell ref="D164:D168"/>
    <mergeCell ref="C164:C168"/>
    <mergeCell ref="H13:H14"/>
    <mergeCell ref="I13:I14"/>
    <mergeCell ref="J13:J14"/>
    <mergeCell ref="F122:F126"/>
    <mergeCell ref="E122:E126"/>
    <mergeCell ref="D122:D126"/>
    <mergeCell ref="A116:B121"/>
    <mergeCell ref="A13:B19"/>
    <mergeCell ref="A25:A29"/>
    <mergeCell ref="A30:B35"/>
    <mergeCell ref="F13:F19"/>
    <mergeCell ref="E66:E71"/>
    <mergeCell ref="F66:F71"/>
    <mergeCell ref="E59:E64"/>
    <mergeCell ref="C66:C71"/>
    <mergeCell ref="D20:D24"/>
    <mergeCell ref="E20:E24"/>
    <mergeCell ref="F20:F24"/>
    <mergeCell ref="C122:C126"/>
    <mergeCell ref="E116:E121"/>
    <mergeCell ref="C116:C121"/>
    <mergeCell ref="D116:D121"/>
    <mergeCell ref="F116:F121"/>
    <mergeCell ref="G13:G14"/>
    <mergeCell ref="O175:O180"/>
    <mergeCell ref="B224:O224"/>
    <mergeCell ref="F143:F148"/>
    <mergeCell ref="C137:C142"/>
    <mergeCell ref="D137:D142"/>
    <mergeCell ref="E175:E180"/>
    <mergeCell ref="B143:B148"/>
    <mergeCell ref="B137:B142"/>
    <mergeCell ref="D181:D188"/>
    <mergeCell ref="F181:F188"/>
    <mergeCell ref="F149:F153"/>
    <mergeCell ref="E149:E153"/>
    <mergeCell ref="D149:D153"/>
    <mergeCell ref="C149:C153"/>
    <mergeCell ref="F154:F158"/>
    <mergeCell ref="E154:E158"/>
    <mergeCell ref="D154:D158"/>
    <mergeCell ref="C154:C158"/>
    <mergeCell ref="B154:B158"/>
    <mergeCell ref="O169:O174"/>
    <mergeCell ref="C169:C174"/>
    <mergeCell ref="D169:D174"/>
    <mergeCell ref="E169:E174"/>
    <mergeCell ref="E137:E142"/>
    <mergeCell ref="F204:F208"/>
    <mergeCell ref="E204:E208"/>
    <mergeCell ref="D204:D208"/>
    <mergeCell ref="C204:C208"/>
    <mergeCell ref="B204:B208"/>
    <mergeCell ref="O231:O236"/>
    <mergeCell ref="O225:O230"/>
    <mergeCell ref="B225:B230"/>
    <mergeCell ref="C225:C230"/>
    <mergeCell ref="L225:N236"/>
    <mergeCell ref="B231:B236"/>
    <mergeCell ref="C231:C236"/>
    <mergeCell ref="D231:D236"/>
    <mergeCell ref="F231:F236"/>
    <mergeCell ref="E231:E236"/>
    <mergeCell ref="D225:D230"/>
    <mergeCell ref="F225:F230"/>
    <mergeCell ref="E225:E230"/>
    <mergeCell ref="E209:E213"/>
    <mergeCell ref="F209:F213"/>
    <mergeCell ref="D209:D213"/>
    <mergeCell ref="O42:O58"/>
    <mergeCell ref="C54:C58"/>
    <mergeCell ref="D54:D58"/>
    <mergeCell ref="O72:O77"/>
    <mergeCell ref="F85:F90"/>
    <mergeCell ref="E85:E90"/>
    <mergeCell ref="B164:B168"/>
    <mergeCell ref="A164:A168"/>
    <mergeCell ref="B122:B126"/>
    <mergeCell ref="A122:A126"/>
    <mergeCell ref="B149:B153"/>
    <mergeCell ref="A149:A153"/>
    <mergeCell ref="A129:B136"/>
    <mergeCell ref="E129:E136"/>
    <mergeCell ref="D129:D136"/>
    <mergeCell ref="C143:C148"/>
    <mergeCell ref="D143:D148"/>
    <mergeCell ref="E143:E148"/>
    <mergeCell ref="C129:C136"/>
    <mergeCell ref="F129:F136"/>
    <mergeCell ref="A127:O128"/>
    <mergeCell ref="F137:F142"/>
    <mergeCell ref="O116:O126"/>
    <mergeCell ref="O129:O168"/>
    <mergeCell ref="F59:F64"/>
    <mergeCell ref="C59:C64"/>
    <mergeCell ref="D59:D64"/>
    <mergeCell ref="D85:D90"/>
    <mergeCell ref="F79:F84"/>
    <mergeCell ref="C79:C84"/>
    <mergeCell ref="D79:D84"/>
    <mergeCell ref="C72:C77"/>
    <mergeCell ref="D72:D77"/>
    <mergeCell ref="E79:E84"/>
    <mergeCell ref="E72:E77"/>
    <mergeCell ref="F72:F77"/>
    <mergeCell ref="D66:D71"/>
    <mergeCell ref="A65:O65"/>
    <mergeCell ref="A66:B71"/>
    <mergeCell ref="O66:O71"/>
    <mergeCell ref="K1:O1"/>
    <mergeCell ref="O7:O12"/>
    <mergeCell ref="F7:F12"/>
    <mergeCell ref="C13:C19"/>
    <mergeCell ref="B2:O2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O13:O29"/>
    <mergeCell ref="C25:C29"/>
    <mergeCell ref="K13:K14"/>
    <mergeCell ref="B20:B24"/>
    <mergeCell ref="A20:A24"/>
    <mergeCell ref="C20:C24"/>
    <mergeCell ref="B25:B29"/>
    <mergeCell ref="D25:D29"/>
    <mergeCell ref="E25:E29"/>
    <mergeCell ref="F25:F29"/>
    <mergeCell ref="A59:B64"/>
    <mergeCell ref="O59:O64"/>
    <mergeCell ref="A54:A58"/>
    <mergeCell ref="F30:F35"/>
    <mergeCell ref="O36:O41"/>
    <mergeCell ref="O30:O35"/>
    <mergeCell ref="C36:C41"/>
    <mergeCell ref="D36:D41"/>
    <mergeCell ref="E36:E41"/>
    <mergeCell ref="F36:F41"/>
    <mergeCell ref="B54:B58"/>
    <mergeCell ref="E48:E53"/>
    <mergeCell ref="D48:D53"/>
    <mergeCell ref="C48:C53"/>
    <mergeCell ref="B48:B53"/>
    <mergeCell ref="A48:A53"/>
    <mergeCell ref="C42:C47"/>
    <mergeCell ref="A36:B41"/>
    <mergeCell ref="E54:E58"/>
    <mergeCell ref="F54:F58"/>
    <mergeCell ref="A199:A203"/>
    <mergeCell ref="D199:D203"/>
    <mergeCell ref="E199:E203"/>
    <mergeCell ref="F199:F203"/>
    <mergeCell ref="A169:B174"/>
    <mergeCell ref="A175:B180"/>
    <mergeCell ref="A181:B188"/>
    <mergeCell ref="C189:C193"/>
    <mergeCell ref="B189:B193"/>
    <mergeCell ref="A189:A193"/>
    <mergeCell ref="D189:D193"/>
    <mergeCell ref="E189:E193"/>
    <mergeCell ref="F189:F193"/>
    <mergeCell ref="C175:C180"/>
    <mergeCell ref="D175:D180"/>
    <mergeCell ref="F169:F174"/>
    <mergeCell ref="C181:C188"/>
    <mergeCell ref="E181:E188"/>
    <mergeCell ref="C194:C198"/>
    <mergeCell ref="B194:B198"/>
    <mergeCell ref="A194:A198"/>
    <mergeCell ref="F175:F180"/>
    <mergeCell ref="D194:D198"/>
    <mergeCell ref="E194:E198"/>
    <mergeCell ref="A204:A208"/>
    <mergeCell ref="L4:N5"/>
    <mergeCell ref="L36:N64"/>
    <mergeCell ref="L7:N35"/>
    <mergeCell ref="L66:N77"/>
    <mergeCell ref="O181:O213"/>
    <mergeCell ref="C209:C213"/>
    <mergeCell ref="B209:B213"/>
    <mergeCell ref="L79:N90"/>
    <mergeCell ref="L116:N126"/>
    <mergeCell ref="L129:N161"/>
    <mergeCell ref="L162:N174"/>
    <mergeCell ref="L175:N192"/>
    <mergeCell ref="L193:N208"/>
    <mergeCell ref="L209:N213"/>
    <mergeCell ref="F194:F198"/>
    <mergeCell ref="C199:C203"/>
    <mergeCell ref="B199:B203"/>
    <mergeCell ref="A72:B77"/>
    <mergeCell ref="A78:O78"/>
    <mergeCell ref="A79:B84"/>
    <mergeCell ref="B85:B90"/>
    <mergeCell ref="C85:C90"/>
    <mergeCell ref="A209:A213"/>
    <mergeCell ref="A219:A223"/>
    <mergeCell ref="B219:B223"/>
    <mergeCell ref="C219:C223"/>
    <mergeCell ref="D219:D223"/>
    <mergeCell ref="E219:E223"/>
    <mergeCell ref="F219:F223"/>
    <mergeCell ref="A101:A105"/>
    <mergeCell ref="B101:B105"/>
    <mergeCell ref="C101:C105"/>
    <mergeCell ref="D101:D105"/>
    <mergeCell ref="E101:E105"/>
    <mergeCell ref="F101:F105"/>
    <mergeCell ref="A106:A110"/>
    <mergeCell ref="B106:B110"/>
    <mergeCell ref="C106:C110"/>
    <mergeCell ref="D106:D110"/>
    <mergeCell ref="E106:E110"/>
    <mergeCell ref="F106:F110"/>
    <mergeCell ref="A111:A115"/>
    <mergeCell ref="B111:B115"/>
    <mergeCell ref="C111:C115"/>
    <mergeCell ref="D111:D115"/>
    <mergeCell ref="E111:E115"/>
    <mergeCell ref="F111:F115"/>
    <mergeCell ref="A42:B47"/>
    <mergeCell ref="D42:D47"/>
    <mergeCell ref="E42:E47"/>
    <mergeCell ref="F48:F53"/>
    <mergeCell ref="F42:F47"/>
    <mergeCell ref="O79:O115"/>
    <mergeCell ref="A214:A218"/>
    <mergeCell ref="B214:B218"/>
    <mergeCell ref="C214:C218"/>
    <mergeCell ref="D214:D218"/>
    <mergeCell ref="E214:E218"/>
    <mergeCell ref="F214:F218"/>
    <mergeCell ref="C91:C95"/>
    <mergeCell ref="D91:D95"/>
    <mergeCell ref="E91:E95"/>
    <mergeCell ref="F91:F95"/>
    <mergeCell ref="B91:B95"/>
    <mergeCell ref="A91:A95"/>
    <mergeCell ref="B96:B100"/>
    <mergeCell ref="A96:A100"/>
    <mergeCell ref="C96:C100"/>
    <mergeCell ref="D96:D100"/>
    <mergeCell ref="E96:E100"/>
    <mergeCell ref="F96:F100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9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SheetLayoutView="75" workbookViewId="0">
      <selection activeCell="I4" sqref="I4"/>
    </sheetView>
  </sheetViews>
  <sheetFormatPr defaultRowHeight="12.75" x14ac:dyDescent="0.2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 x14ac:dyDescent="0.25">
      <c r="A1" s="283" t="s">
        <v>56</v>
      </c>
      <c r="B1" s="283"/>
      <c r="C1" s="283"/>
      <c r="D1" s="283"/>
      <c r="E1" s="283"/>
      <c r="F1" s="283"/>
      <c r="G1" s="283"/>
      <c r="H1" s="12"/>
      <c r="I1" s="12"/>
    </row>
    <row r="2" spans="1:13" s="13" customFormat="1" ht="99.6" customHeight="1" x14ac:dyDescent="0.25">
      <c r="A2" s="283"/>
      <c r="B2" s="283"/>
      <c r="C2" s="283"/>
      <c r="D2" s="283"/>
      <c r="E2" s="283"/>
      <c r="F2" s="283"/>
      <c r="G2" s="283"/>
      <c r="H2" s="12"/>
      <c r="I2" s="12"/>
    </row>
    <row r="3" spans="1:13" s="13" customFormat="1" ht="20.25" customHeight="1" x14ac:dyDescent="0.3">
      <c r="A3" s="284" t="s">
        <v>30</v>
      </c>
      <c r="B3" s="284"/>
      <c r="C3" s="284"/>
      <c r="D3" s="284"/>
      <c r="E3" s="284"/>
      <c r="F3" s="284"/>
      <c r="G3" s="284"/>
      <c r="H3" s="14"/>
      <c r="I3" s="14"/>
      <c r="J3" s="14"/>
      <c r="K3" s="14"/>
      <c r="L3" s="14"/>
      <c r="M3" s="14"/>
    </row>
    <row r="4" spans="1:13" s="13" customFormat="1" ht="37.5" customHeight="1" x14ac:dyDescent="0.3">
      <c r="A4" s="285" t="s">
        <v>67</v>
      </c>
      <c r="B4" s="285"/>
      <c r="C4" s="285"/>
      <c r="D4" s="285"/>
      <c r="E4" s="285"/>
      <c r="F4" s="285"/>
      <c r="G4" s="285"/>
      <c r="H4" s="15"/>
      <c r="I4" s="15"/>
      <c r="J4" s="14"/>
      <c r="K4" s="14"/>
      <c r="L4" s="14"/>
      <c r="M4" s="14"/>
    </row>
    <row r="5" spans="1:13" s="13" customFormat="1" ht="15.75" x14ac:dyDescent="0.25">
      <c r="A5" s="16"/>
    </row>
    <row r="6" spans="1:13" s="13" customFormat="1" ht="31.5" customHeight="1" x14ac:dyDescent="0.2">
      <c r="A6" s="278" t="s">
        <v>0</v>
      </c>
      <c r="B6" s="278" t="s">
        <v>31</v>
      </c>
      <c r="C6" s="278" t="s">
        <v>32</v>
      </c>
      <c r="D6" s="278" t="s">
        <v>33</v>
      </c>
      <c r="E6" s="278" t="s">
        <v>2</v>
      </c>
      <c r="F6" s="287" t="s">
        <v>34</v>
      </c>
      <c r="G6" s="287"/>
      <c r="H6" s="278" t="s">
        <v>3</v>
      </c>
      <c r="I6" s="279"/>
    </row>
    <row r="7" spans="1:13" s="13" customFormat="1" ht="15" customHeight="1" x14ac:dyDescent="0.2">
      <c r="A7" s="278"/>
      <c r="B7" s="278"/>
      <c r="C7" s="286"/>
      <c r="D7" s="278"/>
      <c r="E7" s="286"/>
      <c r="F7" s="17" t="s">
        <v>4</v>
      </c>
      <c r="G7" s="17">
        <v>2019</v>
      </c>
      <c r="H7" s="279"/>
      <c r="I7" s="279"/>
    </row>
    <row r="8" spans="1:13" s="20" customFormat="1" ht="40.5" customHeight="1" x14ac:dyDescent="0.2">
      <c r="A8" s="280">
        <v>1</v>
      </c>
      <c r="B8" s="281" t="s">
        <v>35</v>
      </c>
      <c r="C8" s="281" t="s">
        <v>36</v>
      </c>
      <c r="D8" s="281" t="s">
        <v>37</v>
      </c>
      <c r="E8" s="18" t="s">
        <v>5</v>
      </c>
      <c r="F8" s="19">
        <f>F10+F11+F12</f>
        <v>550000</v>
      </c>
      <c r="G8" s="19">
        <f>G10+G11+G12</f>
        <v>550000</v>
      </c>
      <c r="H8" s="281" t="s">
        <v>38</v>
      </c>
      <c r="I8" s="282"/>
    </row>
    <row r="9" spans="1:13" s="20" customFormat="1" ht="13.5" customHeight="1" x14ac:dyDescent="0.2">
      <c r="A9" s="280"/>
      <c r="B9" s="281"/>
      <c r="C9" s="281"/>
      <c r="D9" s="281"/>
      <c r="E9" s="18" t="s">
        <v>6</v>
      </c>
      <c r="F9" s="19"/>
      <c r="G9" s="19"/>
      <c r="H9" s="282"/>
      <c r="I9" s="282"/>
    </row>
    <row r="10" spans="1:13" s="20" customFormat="1" ht="13.5" customHeight="1" x14ac:dyDescent="0.2">
      <c r="A10" s="280"/>
      <c r="B10" s="281"/>
      <c r="C10" s="281"/>
      <c r="D10" s="281"/>
      <c r="E10" s="18" t="s">
        <v>39</v>
      </c>
      <c r="F10" s="19">
        <v>0</v>
      </c>
      <c r="G10" s="19">
        <v>0</v>
      </c>
      <c r="H10" s="282"/>
      <c r="I10" s="282"/>
    </row>
    <row r="11" spans="1:13" s="20" customFormat="1" ht="14.25" customHeight="1" x14ac:dyDescent="0.2">
      <c r="A11" s="280"/>
      <c r="B11" s="281"/>
      <c r="C11" s="281"/>
      <c r="D11" s="281"/>
      <c r="E11" s="18" t="s">
        <v>40</v>
      </c>
      <c r="F11" s="19">
        <v>300000</v>
      </c>
      <c r="G11" s="19">
        <v>300000</v>
      </c>
      <c r="H11" s="282"/>
      <c r="I11" s="282"/>
    </row>
    <row r="12" spans="1:13" s="20" customFormat="1" ht="28.5" customHeight="1" x14ac:dyDescent="0.2">
      <c r="A12" s="280"/>
      <c r="B12" s="281"/>
      <c r="C12" s="281"/>
      <c r="D12" s="281"/>
      <c r="E12" s="18" t="s">
        <v>41</v>
      </c>
      <c r="F12" s="19">
        <v>250000</v>
      </c>
      <c r="G12" s="19">
        <v>250000</v>
      </c>
      <c r="H12" s="282"/>
      <c r="I12" s="282"/>
    </row>
    <row r="13" spans="1:13" s="20" customFormat="1" ht="29.25" hidden="1" customHeight="1" x14ac:dyDescent="0.2">
      <c r="A13" s="266">
        <v>2</v>
      </c>
      <c r="B13" s="269" t="s">
        <v>42</v>
      </c>
      <c r="C13" s="269" t="s">
        <v>43</v>
      </c>
      <c r="D13" s="269" t="s">
        <v>12</v>
      </c>
      <c r="E13" s="18" t="s">
        <v>5</v>
      </c>
      <c r="F13" s="19">
        <f>F15+F16</f>
        <v>0</v>
      </c>
      <c r="G13" s="19">
        <f>G15+G16</f>
        <v>0</v>
      </c>
      <c r="H13" s="272" t="s">
        <v>44</v>
      </c>
      <c r="I13" s="273"/>
    </row>
    <row r="14" spans="1:13" s="20" customFormat="1" ht="16.5" hidden="1" customHeight="1" x14ac:dyDescent="0.2">
      <c r="A14" s="267"/>
      <c r="B14" s="270"/>
      <c r="C14" s="270"/>
      <c r="D14" s="270"/>
      <c r="E14" s="18" t="s">
        <v>6</v>
      </c>
      <c r="F14" s="19"/>
      <c r="G14" s="19"/>
      <c r="H14" s="274"/>
      <c r="I14" s="275"/>
    </row>
    <row r="15" spans="1:13" s="20" customFormat="1" ht="16.5" hidden="1" customHeight="1" x14ac:dyDescent="0.2">
      <c r="A15" s="267"/>
      <c r="B15" s="270"/>
      <c r="C15" s="270"/>
      <c r="D15" s="270"/>
      <c r="E15" s="18" t="s">
        <v>25</v>
      </c>
      <c r="F15" s="19">
        <v>0</v>
      </c>
      <c r="G15" s="19">
        <v>0</v>
      </c>
      <c r="H15" s="274"/>
      <c r="I15" s="275"/>
    </row>
    <row r="16" spans="1:13" s="20" customFormat="1" ht="16.5" hidden="1" customHeight="1" x14ac:dyDescent="0.2">
      <c r="A16" s="267"/>
      <c r="B16" s="270"/>
      <c r="C16" s="270"/>
      <c r="D16" s="270"/>
      <c r="E16" s="18" t="s">
        <v>40</v>
      </c>
      <c r="F16" s="19">
        <v>0</v>
      </c>
      <c r="G16" s="19">
        <v>0</v>
      </c>
      <c r="H16" s="274"/>
      <c r="I16" s="275"/>
    </row>
    <row r="17" spans="1:9" s="20" customFormat="1" ht="29.25" hidden="1" customHeight="1" x14ac:dyDescent="0.2">
      <c r="A17" s="268"/>
      <c r="B17" s="271"/>
      <c r="C17" s="271"/>
      <c r="D17" s="271"/>
      <c r="E17" s="18" t="s">
        <v>41</v>
      </c>
      <c r="F17" s="19">
        <v>0</v>
      </c>
      <c r="G17" s="19">
        <v>0</v>
      </c>
      <c r="H17" s="276"/>
      <c r="I17" s="277"/>
    </row>
    <row r="18" spans="1:9" s="20" customFormat="1" ht="29.25" hidden="1" customHeight="1" x14ac:dyDescent="0.2">
      <c r="A18" s="266">
        <v>3</v>
      </c>
      <c r="B18" s="269" t="s">
        <v>45</v>
      </c>
      <c r="C18" s="269" t="s">
        <v>43</v>
      </c>
      <c r="D18" s="269" t="s">
        <v>12</v>
      </c>
      <c r="E18" s="18" t="s">
        <v>5</v>
      </c>
      <c r="F18" s="19">
        <f>F20+F21+F22</f>
        <v>0</v>
      </c>
      <c r="G18" s="19">
        <f>G20+G21+G22</f>
        <v>0</v>
      </c>
      <c r="H18" s="272" t="s">
        <v>46</v>
      </c>
      <c r="I18" s="273"/>
    </row>
    <row r="19" spans="1:9" s="20" customFormat="1" ht="16.5" hidden="1" customHeight="1" x14ac:dyDescent="0.2">
      <c r="A19" s="267"/>
      <c r="B19" s="270"/>
      <c r="C19" s="270"/>
      <c r="D19" s="270"/>
      <c r="E19" s="18" t="s">
        <v>6</v>
      </c>
      <c r="F19" s="19"/>
      <c r="G19" s="19"/>
      <c r="H19" s="274"/>
      <c r="I19" s="275"/>
    </row>
    <row r="20" spans="1:9" s="20" customFormat="1" ht="16.5" hidden="1" customHeight="1" x14ac:dyDescent="0.2">
      <c r="A20" s="267"/>
      <c r="B20" s="270"/>
      <c r="C20" s="270"/>
      <c r="D20" s="270"/>
      <c r="E20" s="18" t="s">
        <v>47</v>
      </c>
      <c r="F20" s="19">
        <v>0</v>
      </c>
      <c r="G20" s="19">
        <v>0</v>
      </c>
      <c r="H20" s="274"/>
      <c r="I20" s="275"/>
    </row>
    <row r="21" spans="1:9" s="20" customFormat="1" ht="16.5" hidden="1" customHeight="1" x14ac:dyDescent="0.2">
      <c r="A21" s="267"/>
      <c r="B21" s="270"/>
      <c r="C21" s="270"/>
      <c r="D21" s="270"/>
      <c r="E21" s="18" t="s">
        <v>40</v>
      </c>
      <c r="F21" s="19">
        <v>0</v>
      </c>
      <c r="G21" s="19">
        <v>0</v>
      </c>
      <c r="H21" s="274"/>
      <c r="I21" s="275"/>
    </row>
    <row r="22" spans="1:9" s="20" customFormat="1" ht="29.25" hidden="1" customHeight="1" x14ac:dyDescent="0.2">
      <c r="A22" s="268"/>
      <c r="B22" s="271"/>
      <c r="C22" s="271"/>
      <c r="D22" s="271"/>
      <c r="E22" s="18" t="s">
        <v>41</v>
      </c>
      <c r="F22" s="19">
        <v>0</v>
      </c>
      <c r="G22" s="19">
        <v>0</v>
      </c>
      <c r="H22" s="276"/>
      <c r="I22" s="277"/>
    </row>
    <row r="23" spans="1:9" s="21" customFormat="1" ht="29.25" customHeight="1" x14ac:dyDescent="0.25">
      <c r="A23" s="266">
        <v>2</v>
      </c>
      <c r="B23" s="269" t="s">
        <v>48</v>
      </c>
      <c r="C23" s="269" t="s">
        <v>51</v>
      </c>
      <c r="D23" s="269" t="s">
        <v>49</v>
      </c>
      <c r="E23" s="18" t="s">
        <v>5</v>
      </c>
      <c r="F23" s="19">
        <f>F25+F26+F27</f>
        <v>40000</v>
      </c>
      <c r="G23" s="19">
        <f>G25+G26+G27</f>
        <v>40000</v>
      </c>
      <c r="H23" s="272" t="s">
        <v>63</v>
      </c>
      <c r="I23" s="273"/>
    </row>
    <row r="24" spans="1:9" s="21" customFormat="1" ht="16.5" customHeight="1" x14ac:dyDescent="0.25">
      <c r="A24" s="267"/>
      <c r="B24" s="270"/>
      <c r="C24" s="270"/>
      <c r="D24" s="270"/>
      <c r="E24" s="18" t="s">
        <v>6</v>
      </c>
      <c r="F24" s="19"/>
      <c r="G24" s="19"/>
      <c r="H24" s="274"/>
      <c r="I24" s="275"/>
    </row>
    <row r="25" spans="1:9" s="21" customFormat="1" ht="17.45" customHeight="1" x14ac:dyDescent="0.25">
      <c r="A25" s="267"/>
      <c r="B25" s="270"/>
      <c r="C25" s="270"/>
      <c r="D25" s="270"/>
      <c r="E25" s="35" t="s">
        <v>25</v>
      </c>
      <c r="F25" s="19">
        <v>0</v>
      </c>
      <c r="G25" s="19">
        <v>0</v>
      </c>
      <c r="H25" s="274"/>
      <c r="I25" s="275"/>
    </row>
    <row r="26" spans="1:9" s="21" customFormat="1" ht="16.5" customHeight="1" x14ac:dyDescent="0.25">
      <c r="A26" s="267"/>
      <c r="B26" s="270"/>
      <c r="C26" s="270"/>
      <c r="D26" s="270"/>
      <c r="E26" s="18" t="s">
        <v>40</v>
      </c>
      <c r="F26" s="19">
        <v>40000</v>
      </c>
      <c r="G26" s="19">
        <v>40000</v>
      </c>
      <c r="H26" s="274"/>
      <c r="I26" s="275"/>
    </row>
    <row r="27" spans="1:9" s="21" customFormat="1" ht="29.25" customHeight="1" x14ac:dyDescent="0.25">
      <c r="A27" s="268"/>
      <c r="B27" s="271"/>
      <c r="C27" s="271"/>
      <c r="D27" s="271"/>
      <c r="E27" s="18" t="s">
        <v>41</v>
      </c>
      <c r="F27" s="19">
        <v>0</v>
      </c>
      <c r="G27" s="19">
        <v>0</v>
      </c>
      <c r="H27" s="276"/>
      <c r="I27" s="277"/>
    </row>
    <row r="28" spans="1:9" s="20" customFormat="1" ht="29.25" customHeight="1" x14ac:dyDescent="0.2">
      <c r="A28" s="266">
        <v>3</v>
      </c>
      <c r="B28" s="269" t="s">
        <v>42</v>
      </c>
      <c r="C28" s="269" t="s">
        <v>43</v>
      </c>
      <c r="D28" s="269" t="s">
        <v>12</v>
      </c>
      <c r="E28" s="36" t="s">
        <v>5</v>
      </c>
      <c r="F28" s="19">
        <f>F30+F31</f>
        <v>50000</v>
      </c>
      <c r="G28" s="19">
        <f>G30+G31</f>
        <v>50000</v>
      </c>
      <c r="H28" s="272" t="s">
        <v>44</v>
      </c>
      <c r="I28" s="273"/>
    </row>
    <row r="29" spans="1:9" s="20" customFormat="1" ht="16.5" customHeight="1" x14ac:dyDescent="0.2">
      <c r="A29" s="267"/>
      <c r="B29" s="270"/>
      <c r="C29" s="270"/>
      <c r="D29" s="270"/>
      <c r="E29" s="36" t="s">
        <v>6</v>
      </c>
      <c r="F29" s="19"/>
      <c r="G29" s="19"/>
      <c r="H29" s="274"/>
      <c r="I29" s="275"/>
    </row>
    <row r="30" spans="1:9" s="20" customFormat="1" ht="16.5" customHeight="1" x14ac:dyDescent="0.2">
      <c r="A30" s="267"/>
      <c r="B30" s="270"/>
      <c r="C30" s="270"/>
      <c r="D30" s="270"/>
      <c r="E30" s="36" t="s">
        <v>25</v>
      </c>
      <c r="F30" s="19">
        <v>0</v>
      </c>
      <c r="G30" s="19">
        <v>0</v>
      </c>
      <c r="H30" s="274"/>
      <c r="I30" s="275"/>
    </row>
    <row r="31" spans="1:9" s="20" customFormat="1" ht="16.5" customHeight="1" x14ac:dyDescent="0.2">
      <c r="A31" s="267"/>
      <c r="B31" s="270"/>
      <c r="C31" s="270"/>
      <c r="D31" s="270"/>
      <c r="E31" s="36" t="s">
        <v>40</v>
      </c>
      <c r="F31" s="19">
        <v>50000</v>
      </c>
      <c r="G31" s="19">
        <v>50000</v>
      </c>
      <c r="H31" s="274"/>
      <c r="I31" s="275"/>
    </row>
    <row r="32" spans="1:9" s="20" customFormat="1" ht="29.25" customHeight="1" x14ac:dyDescent="0.2">
      <c r="A32" s="268"/>
      <c r="B32" s="271"/>
      <c r="C32" s="271"/>
      <c r="D32" s="271"/>
      <c r="E32" s="36" t="s">
        <v>41</v>
      </c>
      <c r="F32" s="19">
        <v>0</v>
      </c>
      <c r="G32" s="19">
        <v>0</v>
      </c>
      <c r="H32" s="276"/>
      <c r="I32" s="277"/>
    </row>
    <row r="33" spans="1:9" s="20" customFormat="1" ht="29.25" customHeight="1" x14ac:dyDescent="0.2">
      <c r="A33" s="266">
        <v>4</v>
      </c>
      <c r="B33" s="269" t="s">
        <v>45</v>
      </c>
      <c r="C33" s="269" t="s">
        <v>43</v>
      </c>
      <c r="D33" s="269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272" t="s">
        <v>46</v>
      </c>
      <c r="I33" s="273"/>
    </row>
    <row r="34" spans="1:9" s="20" customFormat="1" ht="16.5" customHeight="1" x14ac:dyDescent="0.2">
      <c r="A34" s="267"/>
      <c r="B34" s="270"/>
      <c r="C34" s="270"/>
      <c r="D34" s="270"/>
      <c r="E34" s="36" t="s">
        <v>6</v>
      </c>
      <c r="F34" s="19"/>
      <c r="G34" s="19"/>
      <c r="H34" s="274"/>
      <c r="I34" s="275"/>
    </row>
    <row r="35" spans="1:9" s="20" customFormat="1" ht="16.5" customHeight="1" x14ac:dyDescent="0.2">
      <c r="A35" s="267"/>
      <c r="B35" s="270"/>
      <c r="C35" s="270"/>
      <c r="D35" s="270"/>
      <c r="E35" s="36" t="s">
        <v>47</v>
      </c>
      <c r="F35" s="19">
        <v>0</v>
      </c>
      <c r="G35" s="19">
        <v>0</v>
      </c>
      <c r="H35" s="274"/>
      <c r="I35" s="275"/>
    </row>
    <row r="36" spans="1:9" s="20" customFormat="1" ht="16.5" customHeight="1" x14ac:dyDescent="0.2">
      <c r="A36" s="267"/>
      <c r="B36" s="270"/>
      <c r="C36" s="270"/>
      <c r="D36" s="270"/>
      <c r="E36" s="36" t="s">
        <v>40</v>
      </c>
      <c r="F36" s="19">
        <v>20000</v>
      </c>
      <c r="G36" s="19">
        <v>20000</v>
      </c>
      <c r="H36" s="274"/>
      <c r="I36" s="275"/>
    </row>
    <row r="37" spans="1:9" s="20" customFormat="1" ht="29.25" customHeight="1" x14ac:dyDescent="0.2">
      <c r="A37" s="268"/>
      <c r="B37" s="271"/>
      <c r="C37" s="271"/>
      <c r="D37" s="271"/>
      <c r="E37" s="36" t="s">
        <v>41</v>
      </c>
      <c r="F37" s="19">
        <v>0</v>
      </c>
      <c r="G37" s="19">
        <v>0</v>
      </c>
      <c r="H37" s="276"/>
      <c r="I37" s="277"/>
    </row>
    <row r="38" spans="1:9" s="20" customFormat="1" ht="29.25" customHeight="1" x14ac:dyDescent="0.2">
      <c r="A38" s="266">
        <v>5</v>
      </c>
      <c r="B38" s="269" t="s">
        <v>60</v>
      </c>
      <c r="C38" s="269" t="s">
        <v>43</v>
      </c>
      <c r="D38" s="269" t="s">
        <v>12</v>
      </c>
      <c r="E38" s="36" t="s">
        <v>5</v>
      </c>
      <c r="F38" s="19">
        <f>F40+F41</f>
        <v>20000</v>
      </c>
      <c r="G38" s="19">
        <f>G40+G41</f>
        <v>20000</v>
      </c>
      <c r="H38" s="272" t="s">
        <v>65</v>
      </c>
      <c r="I38" s="273"/>
    </row>
    <row r="39" spans="1:9" s="20" customFormat="1" ht="16.5" customHeight="1" x14ac:dyDescent="0.2">
      <c r="A39" s="267"/>
      <c r="B39" s="270"/>
      <c r="C39" s="270"/>
      <c r="D39" s="270"/>
      <c r="E39" s="36" t="s">
        <v>6</v>
      </c>
      <c r="F39" s="19"/>
      <c r="G39" s="19"/>
      <c r="H39" s="274"/>
      <c r="I39" s="275"/>
    </row>
    <row r="40" spans="1:9" s="20" customFormat="1" ht="16.5" customHeight="1" x14ac:dyDescent="0.2">
      <c r="A40" s="267"/>
      <c r="B40" s="270"/>
      <c r="C40" s="270"/>
      <c r="D40" s="270"/>
      <c r="E40" s="36" t="s">
        <v>25</v>
      </c>
      <c r="F40" s="19">
        <v>0</v>
      </c>
      <c r="G40" s="19">
        <v>0</v>
      </c>
      <c r="H40" s="274"/>
      <c r="I40" s="275"/>
    </row>
    <row r="41" spans="1:9" s="20" customFormat="1" ht="16.5" customHeight="1" x14ac:dyDescent="0.2">
      <c r="A41" s="267"/>
      <c r="B41" s="270"/>
      <c r="C41" s="270"/>
      <c r="D41" s="270"/>
      <c r="E41" s="36" t="s">
        <v>40</v>
      </c>
      <c r="F41" s="19">
        <v>20000</v>
      </c>
      <c r="G41" s="19">
        <v>20000</v>
      </c>
      <c r="H41" s="274"/>
      <c r="I41" s="275"/>
    </row>
    <row r="42" spans="1:9" s="20" customFormat="1" ht="29.25" customHeight="1" x14ac:dyDescent="0.2">
      <c r="A42" s="268"/>
      <c r="B42" s="271"/>
      <c r="C42" s="271"/>
      <c r="D42" s="271"/>
      <c r="E42" s="36" t="s">
        <v>41</v>
      </c>
      <c r="F42" s="19">
        <v>0</v>
      </c>
      <c r="G42" s="19">
        <v>0</v>
      </c>
      <c r="H42" s="276"/>
      <c r="I42" s="277"/>
    </row>
    <row r="43" spans="1:9" s="20" customFormat="1" ht="29.25" customHeight="1" x14ac:dyDescent="0.2">
      <c r="A43" s="266">
        <v>6</v>
      </c>
      <c r="B43" s="269" t="s">
        <v>62</v>
      </c>
      <c r="C43" s="269" t="s">
        <v>43</v>
      </c>
      <c r="D43" s="269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272" t="s">
        <v>64</v>
      </c>
      <c r="I43" s="273"/>
    </row>
    <row r="44" spans="1:9" s="20" customFormat="1" ht="16.5" customHeight="1" x14ac:dyDescent="0.2">
      <c r="A44" s="267"/>
      <c r="B44" s="270"/>
      <c r="C44" s="270"/>
      <c r="D44" s="270"/>
      <c r="E44" s="36" t="s">
        <v>6</v>
      </c>
      <c r="F44" s="19"/>
      <c r="G44" s="19"/>
      <c r="H44" s="274"/>
      <c r="I44" s="275"/>
    </row>
    <row r="45" spans="1:9" s="20" customFormat="1" ht="16.5" customHeight="1" x14ac:dyDescent="0.2">
      <c r="A45" s="267"/>
      <c r="B45" s="270"/>
      <c r="C45" s="270"/>
      <c r="D45" s="270"/>
      <c r="E45" s="36" t="s">
        <v>47</v>
      </c>
      <c r="F45" s="19">
        <v>0</v>
      </c>
      <c r="G45" s="19">
        <v>0</v>
      </c>
      <c r="H45" s="274"/>
      <c r="I45" s="275"/>
    </row>
    <row r="46" spans="1:9" s="20" customFormat="1" ht="16.5" customHeight="1" x14ac:dyDescent="0.2">
      <c r="A46" s="267"/>
      <c r="B46" s="270"/>
      <c r="C46" s="270"/>
      <c r="D46" s="270"/>
      <c r="E46" s="36" t="s">
        <v>40</v>
      </c>
      <c r="F46" s="19">
        <v>10000</v>
      </c>
      <c r="G46" s="19">
        <v>10000</v>
      </c>
      <c r="H46" s="274"/>
      <c r="I46" s="275"/>
    </row>
    <row r="47" spans="1:9" s="20" customFormat="1" ht="29.25" customHeight="1" x14ac:dyDescent="0.2">
      <c r="A47" s="268"/>
      <c r="B47" s="271"/>
      <c r="C47" s="271"/>
      <c r="D47" s="271"/>
      <c r="E47" s="36" t="s">
        <v>41</v>
      </c>
      <c r="F47" s="19">
        <v>0</v>
      </c>
      <c r="G47" s="19">
        <v>0</v>
      </c>
      <c r="H47" s="276"/>
      <c r="I47" s="277"/>
    </row>
    <row r="48" spans="1:9" s="20" customFormat="1" ht="29.25" customHeight="1" x14ac:dyDescent="0.2">
      <c r="A48" s="266">
        <v>7</v>
      </c>
      <c r="B48" s="269" t="s">
        <v>61</v>
      </c>
      <c r="C48" s="269" t="s">
        <v>43</v>
      </c>
      <c r="D48" s="269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272" t="s">
        <v>65</v>
      </c>
      <c r="I48" s="273"/>
    </row>
    <row r="49" spans="1:9" s="20" customFormat="1" ht="16.5" customHeight="1" x14ac:dyDescent="0.2">
      <c r="A49" s="267"/>
      <c r="B49" s="270"/>
      <c r="C49" s="270"/>
      <c r="D49" s="270"/>
      <c r="E49" s="36" t="s">
        <v>6</v>
      </c>
      <c r="F49" s="19"/>
      <c r="G49" s="19"/>
      <c r="H49" s="274"/>
      <c r="I49" s="275"/>
    </row>
    <row r="50" spans="1:9" s="20" customFormat="1" ht="16.5" customHeight="1" x14ac:dyDescent="0.2">
      <c r="A50" s="267"/>
      <c r="B50" s="270"/>
      <c r="C50" s="270"/>
      <c r="D50" s="270"/>
      <c r="E50" s="36" t="s">
        <v>47</v>
      </c>
      <c r="F50" s="19">
        <v>0</v>
      </c>
      <c r="G50" s="19">
        <v>0</v>
      </c>
      <c r="H50" s="274"/>
      <c r="I50" s="275"/>
    </row>
    <row r="51" spans="1:9" s="20" customFormat="1" ht="16.5" customHeight="1" x14ac:dyDescent="0.2">
      <c r="A51" s="267"/>
      <c r="B51" s="270"/>
      <c r="C51" s="270"/>
      <c r="D51" s="270"/>
      <c r="E51" s="36" t="s">
        <v>40</v>
      </c>
      <c r="F51" s="19">
        <v>10000</v>
      </c>
      <c r="G51" s="19">
        <v>10000</v>
      </c>
      <c r="H51" s="274"/>
      <c r="I51" s="275"/>
    </row>
    <row r="52" spans="1:9" s="20" customFormat="1" ht="29.25" customHeight="1" x14ac:dyDescent="0.2">
      <c r="A52" s="268"/>
      <c r="B52" s="271"/>
      <c r="C52" s="271"/>
      <c r="D52" s="271"/>
      <c r="E52" s="36" t="s">
        <v>41</v>
      </c>
      <c r="F52" s="19">
        <v>0</v>
      </c>
      <c r="G52" s="19">
        <v>0</v>
      </c>
      <c r="H52" s="276"/>
      <c r="I52" s="277"/>
    </row>
    <row r="53" spans="1:9" s="21" customFormat="1" ht="29.25" customHeight="1" x14ac:dyDescent="0.25">
      <c r="A53" s="266">
        <v>8</v>
      </c>
      <c r="B53" s="269" t="s">
        <v>59</v>
      </c>
      <c r="C53" s="269" t="s">
        <v>43</v>
      </c>
      <c r="D53" s="269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272"/>
      <c r="I53" s="273"/>
    </row>
    <row r="54" spans="1:9" s="21" customFormat="1" ht="16.5" customHeight="1" x14ac:dyDescent="0.25">
      <c r="A54" s="267"/>
      <c r="B54" s="270"/>
      <c r="C54" s="270"/>
      <c r="D54" s="270"/>
      <c r="E54" s="18" t="s">
        <v>6</v>
      </c>
      <c r="F54" s="19"/>
      <c r="G54" s="19"/>
      <c r="H54" s="274"/>
      <c r="I54" s="275"/>
    </row>
    <row r="55" spans="1:9" s="21" customFormat="1" ht="17.45" customHeight="1" x14ac:dyDescent="0.25">
      <c r="A55" s="267"/>
      <c r="B55" s="270"/>
      <c r="C55" s="270"/>
      <c r="D55" s="270"/>
      <c r="E55" s="35" t="s">
        <v>25</v>
      </c>
      <c r="F55" s="19">
        <v>0</v>
      </c>
      <c r="G55" s="19">
        <v>0</v>
      </c>
      <c r="H55" s="274"/>
      <c r="I55" s="275"/>
    </row>
    <row r="56" spans="1:9" s="21" customFormat="1" ht="16.5" customHeight="1" x14ac:dyDescent="0.25">
      <c r="A56" s="267"/>
      <c r="B56" s="270"/>
      <c r="C56" s="270"/>
      <c r="D56" s="270"/>
      <c r="E56" s="18" t="s">
        <v>40</v>
      </c>
      <c r="F56" s="19">
        <v>100000</v>
      </c>
      <c r="G56" s="19">
        <v>100000</v>
      </c>
      <c r="H56" s="274"/>
      <c r="I56" s="275"/>
    </row>
    <row r="57" spans="1:9" s="21" customFormat="1" ht="29.25" customHeight="1" x14ac:dyDescent="0.25">
      <c r="A57" s="268"/>
      <c r="B57" s="271"/>
      <c r="C57" s="271"/>
      <c r="D57" s="271"/>
      <c r="E57" s="18" t="s">
        <v>41</v>
      </c>
      <c r="F57" s="19">
        <v>0</v>
      </c>
      <c r="G57" s="19">
        <v>0</v>
      </c>
      <c r="H57" s="276"/>
      <c r="I57" s="277"/>
    </row>
    <row r="58" spans="1:9" s="24" customFormat="1" ht="21" customHeight="1" x14ac:dyDescent="0.2">
      <c r="A58" s="254"/>
      <c r="B58" s="257" t="s">
        <v>50</v>
      </c>
      <c r="C58" s="257"/>
      <c r="D58" s="257"/>
      <c r="E58" s="22" t="s">
        <v>5</v>
      </c>
      <c r="F58" s="23">
        <f>F60+F61+F62</f>
        <v>800000</v>
      </c>
      <c r="G58" s="23">
        <f>G60+G61+G62</f>
        <v>800000</v>
      </c>
      <c r="H58" s="260"/>
      <c r="I58" s="261"/>
    </row>
    <row r="59" spans="1:9" s="24" customFormat="1" ht="15.75" x14ac:dyDescent="0.2">
      <c r="A59" s="255"/>
      <c r="B59" s="258"/>
      <c r="C59" s="258"/>
      <c r="D59" s="258"/>
      <c r="E59" s="22" t="s">
        <v>6</v>
      </c>
      <c r="F59" s="23"/>
      <c r="G59" s="23"/>
      <c r="H59" s="262"/>
      <c r="I59" s="263"/>
    </row>
    <row r="60" spans="1:9" s="24" customFormat="1" ht="31.5" x14ac:dyDescent="0.2">
      <c r="A60" s="255"/>
      <c r="B60" s="258"/>
      <c r="C60" s="258"/>
      <c r="D60" s="258"/>
      <c r="E60" s="22" t="s">
        <v>25</v>
      </c>
      <c r="F60" s="23">
        <f>F10+F15+F20+F25+F55</f>
        <v>0</v>
      </c>
      <c r="G60" s="23">
        <f>G10+G15+G20+G25+G55</f>
        <v>0</v>
      </c>
      <c r="H60" s="262"/>
      <c r="I60" s="263"/>
    </row>
    <row r="61" spans="1:9" s="24" customFormat="1" ht="31.5" x14ac:dyDescent="0.2">
      <c r="A61" s="255"/>
      <c r="B61" s="258"/>
      <c r="C61" s="258"/>
      <c r="D61" s="258"/>
      <c r="E61" s="22" t="s">
        <v>40</v>
      </c>
      <c r="F61" s="23">
        <f>F56+F51+F46+F41+F36+F31+F26+F11</f>
        <v>550000</v>
      </c>
      <c r="G61" s="23">
        <f>G11+G16+G51+G46+G41+G36+G31+G21+G26+G56</f>
        <v>550000</v>
      </c>
      <c r="H61" s="262"/>
      <c r="I61" s="263"/>
    </row>
    <row r="62" spans="1:9" s="25" customFormat="1" ht="31.5" x14ac:dyDescent="0.25">
      <c r="A62" s="256"/>
      <c r="B62" s="259"/>
      <c r="C62" s="259"/>
      <c r="D62" s="259"/>
      <c r="E62" s="22" t="s">
        <v>41</v>
      </c>
      <c r="F62" s="23">
        <f>F12+F17+F22+F27+F57</f>
        <v>250000</v>
      </c>
      <c r="G62" s="23">
        <f>G12+G17+G22+G27+G57</f>
        <v>250000</v>
      </c>
      <c r="H62" s="264"/>
      <c r="I62" s="265"/>
    </row>
    <row r="63" spans="1:9" ht="15.75" x14ac:dyDescent="0.2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 x14ac:dyDescent="0.2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 x14ac:dyDescent="0.2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 x14ac:dyDescent="0.2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 x14ac:dyDescent="0.3">
      <c r="A67" s="33" t="s">
        <v>58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Орготдел</cp:lastModifiedBy>
  <cp:lastPrinted>2023-11-14T12:14:05Z</cp:lastPrinted>
  <dcterms:created xsi:type="dcterms:W3CDTF">2013-09-19T05:29:29Z</dcterms:created>
  <dcterms:modified xsi:type="dcterms:W3CDTF">2023-11-15T07:34:12Z</dcterms:modified>
</cp:coreProperties>
</file>