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761"/>
  </bookViews>
  <sheets>
    <sheet name="Перечень меропр." sheetId="8" r:id="rId1"/>
  </sheets>
  <externalReferences>
    <externalReference r:id="rId2"/>
  </externalReferences>
  <definedNames>
    <definedName name="_xlnm.Print_Area" localSheetId="0">'Перечень меропр.'!$A$1:$Q$172</definedName>
  </definedNames>
  <calcPr calcId="125725"/>
</workbook>
</file>

<file path=xl/calcChain.xml><?xml version="1.0" encoding="utf-8"?>
<calcChain xmlns="http://schemas.openxmlformats.org/spreadsheetml/2006/main">
  <c r="P88" i="8"/>
  <c r="H100"/>
  <c r="H34"/>
  <c r="H13"/>
  <c r="P15"/>
  <c r="P8"/>
  <c r="J171"/>
  <c r="K171"/>
  <c r="K164"/>
  <c r="K160"/>
  <c r="H87"/>
  <c r="H86"/>
  <c r="H84"/>
  <c r="H83"/>
  <c r="O81"/>
  <c r="N81"/>
  <c r="M81"/>
  <c r="L81"/>
  <c r="K81"/>
  <c r="J81"/>
  <c r="I81"/>
  <c r="H80"/>
  <c r="H79"/>
  <c r="H77"/>
  <c r="H76"/>
  <c r="O74"/>
  <c r="N74"/>
  <c r="M74"/>
  <c r="L74"/>
  <c r="K74"/>
  <c r="J74"/>
  <c r="I74"/>
  <c r="M171"/>
  <c r="M164"/>
  <c r="I8"/>
  <c r="I169"/>
  <c r="J169"/>
  <c r="K169"/>
  <c r="L169"/>
  <c r="M169"/>
  <c r="M166"/>
  <c r="N169"/>
  <c r="O169"/>
  <c r="O166"/>
  <c r="H168"/>
  <c r="J172"/>
  <c r="J166"/>
  <c r="K172"/>
  <c r="L172"/>
  <c r="M172"/>
  <c r="I171"/>
  <c r="I166"/>
  <c r="L171"/>
  <c r="L164"/>
  <c r="I163"/>
  <c r="I164"/>
  <c r="H156"/>
  <c r="H159"/>
  <c r="H158"/>
  <c r="H155"/>
  <c r="M153"/>
  <c r="L153"/>
  <c r="K153"/>
  <c r="J153"/>
  <c r="I153"/>
  <c r="H145"/>
  <c r="H144"/>
  <c r="H142"/>
  <c r="H141"/>
  <c r="H139"/>
  <c r="M139"/>
  <c r="L139"/>
  <c r="K139"/>
  <c r="J139"/>
  <c r="I139"/>
  <c r="H151"/>
  <c r="H149"/>
  <c r="H148"/>
  <c r="H146"/>
  <c r="M146"/>
  <c r="L146"/>
  <c r="K146"/>
  <c r="J146"/>
  <c r="I146"/>
  <c r="H65"/>
  <c r="H63"/>
  <c r="H62"/>
  <c r="M60"/>
  <c r="L60"/>
  <c r="K60"/>
  <c r="J60"/>
  <c r="I60"/>
  <c r="N146"/>
  <c r="O146"/>
  <c r="I118"/>
  <c r="H117"/>
  <c r="H116"/>
  <c r="H114"/>
  <c r="H113"/>
  <c r="H111"/>
  <c r="M111"/>
  <c r="L111"/>
  <c r="K111"/>
  <c r="J111"/>
  <c r="I111"/>
  <c r="K118"/>
  <c r="L118"/>
  <c r="M118"/>
  <c r="J118"/>
  <c r="H109"/>
  <c r="H138"/>
  <c r="H137"/>
  <c r="H135"/>
  <c r="H134"/>
  <c r="H132"/>
  <c r="M132"/>
  <c r="L132"/>
  <c r="K132"/>
  <c r="J132"/>
  <c r="I132"/>
  <c r="H131"/>
  <c r="H130"/>
  <c r="H128"/>
  <c r="H127"/>
  <c r="H125"/>
  <c r="M125"/>
  <c r="L125"/>
  <c r="K125"/>
  <c r="J125"/>
  <c r="I125"/>
  <c r="N166"/>
  <c r="H101"/>
  <c r="H98"/>
  <c r="H97"/>
  <c r="H95"/>
  <c r="O95"/>
  <c r="N95"/>
  <c r="M95"/>
  <c r="L95"/>
  <c r="K95"/>
  <c r="J95"/>
  <c r="I95"/>
  <c r="H94"/>
  <c r="H93"/>
  <c r="H91"/>
  <c r="H90"/>
  <c r="H88"/>
  <c r="O88"/>
  <c r="N88"/>
  <c r="M88"/>
  <c r="L88"/>
  <c r="K88"/>
  <c r="I88"/>
  <c r="K8"/>
  <c r="I165"/>
  <c r="H165"/>
  <c r="N164"/>
  <c r="O163"/>
  <c r="O160"/>
  <c r="N163"/>
  <c r="N160"/>
  <c r="M163"/>
  <c r="L163"/>
  <c r="K163"/>
  <c r="J163"/>
  <c r="O162"/>
  <c r="N162"/>
  <c r="M162"/>
  <c r="M160"/>
  <c r="L162"/>
  <c r="K162"/>
  <c r="J162"/>
  <c r="I162"/>
  <c r="H124"/>
  <c r="O123"/>
  <c r="O164"/>
  <c r="H121"/>
  <c r="H120"/>
  <c r="N118"/>
  <c r="H110"/>
  <c r="H107"/>
  <c r="H106"/>
  <c r="O104"/>
  <c r="N104"/>
  <c r="I104"/>
  <c r="H73"/>
  <c r="H72"/>
  <c r="H70"/>
  <c r="H67"/>
  <c r="H69"/>
  <c r="O67"/>
  <c r="N67"/>
  <c r="M67"/>
  <c r="L67"/>
  <c r="K67"/>
  <c r="J67"/>
  <c r="I67"/>
  <c r="O60"/>
  <c r="N60"/>
  <c r="H58"/>
  <c r="H57"/>
  <c r="H55"/>
  <c r="H54"/>
  <c r="O52"/>
  <c r="N52"/>
  <c r="M52"/>
  <c r="L52"/>
  <c r="K52"/>
  <c r="J52"/>
  <c r="I52"/>
  <c r="O51"/>
  <c r="O165"/>
  <c r="N51"/>
  <c r="N165"/>
  <c r="H50"/>
  <c r="H49"/>
  <c r="H163"/>
  <c r="H48"/>
  <c r="M37"/>
  <c r="L37"/>
  <c r="K37"/>
  <c r="J37"/>
  <c r="I37"/>
  <c r="H35"/>
  <c r="H32"/>
  <c r="H29"/>
  <c r="H31"/>
  <c r="O29"/>
  <c r="N29"/>
  <c r="M29"/>
  <c r="L29"/>
  <c r="K29"/>
  <c r="J29"/>
  <c r="I29"/>
  <c r="H28"/>
  <c r="H27"/>
  <c r="H25"/>
  <c r="H22"/>
  <c r="H24"/>
  <c r="O22"/>
  <c r="N22"/>
  <c r="M22"/>
  <c r="L22"/>
  <c r="K22"/>
  <c r="J22"/>
  <c r="I22"/>
  <c r="H21"/>
  <c r="H20"/>
  <c r="H18"/>
  <c r="H17"/>
  <c r="H15"/>
  <c r="O15"/>
  <c r="N15"/>
  <c r="M15"/>
  <c r="L15"/>
  <c r="K15"/>
  <c r="J15"/>
  <c r="I15"/>
  <c r="H14"/>
  <c r="H11"/>
  <c r="H169"/>
  <c r="H10"/>
  <c r="O8"/>
  <c r="N8"/>
  <c r="M8"/>
  <c r="L8"/>
  <c r="J8"/>
  <c r="J104"/>
  <c r="K104"/>
  <c r="L104"/>
  <c r="M104"/>
  <c r="O118"/>
  <c r="H153"/>
  <c r="H104"/>
  <c r="I160"/>
  <c r="H60"/>
  <c r="H81"/>
  <c r="H74"/>
  <c r="H123"/>
  <c r="H118"/>
  <c r="N37"/>
  <c r="J164"/>
  <c r="J160"/>
  <c r="H37"/>
  <c r="H162"/>
  <c r="H52"/>
  <c r="H164"/>
  <c r="K166"/>
  <c r="H171"/>
  <c r="H166"/>
  <c r="H8"/>
  <c r="H160"/>
  <c r="L160"/>
  <c r="L166"/>
  <c r="O37"/>
</calcChain>
</file>

<file path=xl/comments1.xml><?xml version="1.0" encoding="utf-8"?>
<comments xmlns="http://schemas.openxmlformats.org/spreadsheetml/2006/main">
  <authors>
    <author>Kult-eco</author>
    <author>user</author>
  </authors>
  <commentList>
    <comment ref="N109" authorId="0">
      <text>
        <r>
          <rPr>
            <b/>
            <sz val="9"/>
            <color indexed="81"/>
            <rFont val="Tahoma"/>
            <family val="2"/>
            <charset val="204"/>
          </rPr>
          <t>Kult-eco:</t>
        </r>
        <r>
          <rPr>
            <sz val="9"/>
            <color indexed="81"/>
            <rFont val="Tahoma"/>
            <family val="2"/>
            <charset val="204"/>
          </rPr>
          <t xml:space="preserve">
в т.ч. Резерв на школы 1 542 743
</t>
        </r>
      </text>
    </comment>
    <comment ref="L116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23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30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37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44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</commentList>
</comments>
</file>

<file path=xl/sharedStrings.xml><?xml version="1.0" encoding="utf-8"?>
<sst xmlns="http://schemas.openxmlformats.org/spreadsheetml/2006/main" count="267" uniqueCount="83">
  <si>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</si>
  <si>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</si>
  <si>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</si>
  <si>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</si>
  <si>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</si>
  <si>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</si>
  <si>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</si>
  <si>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</si>
  <si>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</si>
  <si>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</si>
  <si>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</si>
  <si>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</si>
  <si>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</si>
  <si>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</si>
  <si>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</si>
  <si>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>Задача № 1 – Привлечение и повышение интереса детей, молодежи, населения, в том числе лиц с ограниченными возможностями здоровья и инвалидов,  к систематическим занятиям физической культурой и спортом.</t>
  </si>
  <si>
    <t>Осуществление полномочий по присвоению массовых спортивных разрядов (второго спортивного разряда, третьего спортивного разряда, первого юношеского спортивного разряда, второго юношеского спортивного разряда, третьего юношеского спортивного разряда) спортсменам Устьянского района.</t>
  </si>
  <si>
    <t xml:space="preserve">Всего </t>
  </si>
  <si>
    <t>Задача №3 - Развитие инфраструктуры, укреплениематериально-технической базы на территории Устьянского района.</t>
  </si>
  <si>
    <t xml:space="preserve">
</t>
  </si>
  <si>
    <t>Всего по программе, в том числе:</t>
  </si>
  <si>
    <t>Содействие, обучение и помощь в организации спортивных федераций по видам спорта в Устьянском районе;</t>
  </si>
  <si>
    <t>Организация и проведение учебно-тренировочных сборов для сборных команд района по видам спорта.</t>
  </si>
  <si>
    <t>Мероприятия, направленные на создание условий для укрепеления здоровья населения, всего</t>
  </si>
  <si>
    <t>1. Создание условий для укрепления здоровья населения</t>
  </si>
  <si>
    <t xml:space="preserve">Подготовка к выполнению и выполнение  нормативов  Всероссийского физкультурно-спортивного комплекса "Готов к труду и обороне" (ГТО) </t>
  </si>
  <si>
    <t>Финансовое обеспечение учреждения на иные цели, в том числе:</t>
  </si>
  <si>
    <t>Обеспечение методической литературой, специализированными периодическими изданиями физкультурно-спортивных организаций. Обеспечение комплексных научных групп по вопросам физической культуры и спорта</t>
  </si>
  <si>
    <t>Обеспечение профессиональной подготовки, переподготовки, повышения квалификации  тренеров, спортивных судей, контролеров-распорядителей.</t>
  </si>
  <si>
    <t>3.</t>
  </si>
  <si>
    <t>2.</t>
  </si>
  <si>
    <t>1.</t>
  </si>
  <si>
    <t>4.</t>
  </si>
  <si>
    <t>1.1.</t>
  </si>
  <si>
    <t>Финансовое обеспечение муниципального задания на оказание муниципальных услуг (выполнение работ), в том числе:</t>
  </si>
  <si>
    <t>2.1.</t>
  </si>
  <si>
    <t>2.2.</t>
  </si>
  <si>
    <t>Проведение соревнований Всероссийского и Международного уровней</t>
  </si>
  <si>
    <t>Задача №4 - Обеспечение деятельности МБУ "Устьянская спортивная школа" по работе с детьми и подростками</t>
  </si>
  <si>
    <t xml:space="preserve">Приобретение необходимого спортивного инвентаря, оборудования и средств  всестороннего обеспечения спортивной подготовки, в </t>
  </si>
  <si>
    <t>2.3.</t>
  </si>
  <si>
    <t>Проезд к месту отдыха и обратно</t>
  </si>
  <si>
    <t>Предоставление субсидии на адресную поддержку спортивных организаций, осуществляющих подготовку спортивного резерва в соответствии с требованиями федеральных стандартов спортивной подготовки</t>
  </si>
  <si>
    <t xml:space="preserve">2. Расходы на обеспечение деятельности учреждения по дополнительной работе с детьми спортивной направленности       </t>
  </si>
  <si>
    <t>Финансовык средства израсходованы на укрепление материально-технической базы, проведение мероприятий и приобретение расходных материалов  для МБУ "УСШОР"</t>
  </si>
  <si>
    <t>Оплата в 2020 году проезда к месту отдыха и обратно работникам МБУ "УСШОР"</t>
  </si>
  <si>
    <t>С 2021 года МБУ "Устьянская спортивная школа олимпийского резерва" переходит в региональную собственность и финансирование будет осуществляться из областного бюджета.</t>
  </si>
  <si>
    <t>Выполнение муниципальным бюджетным учреждением в 2020 году муниципального задания на 100%. С 2021 года МБУ "Устьянская спортивная школа олимпийского резерва" переходит в региональную собственность и финансирование будет осуществляться из областного бюджета.</t>
  </si>
  <si>
    <t xml:space="preserve">Укомплектование спортивных групп занимающихся МБУ "УСШОР" инвентарем и оборудованием в соответствии с федеральными стандартами на 100%.                                      В 2020 году при софинансировании из областного и районного бюджетов будет приобретен инвентарь и оборудование, в том числе: 36 пар гоночных лыж с креплениями. За счет внебюджетных источников приобретены 60 пар лыжероллеров,   16 пар палок лыжных, расходных материалов и произведена оплата расходов на выездные мероприятия тренеров и спортсменов "МБУ "УСШОР". </t>
  </si>
  <si>
    <t>Привлечение населения района к регулярному выполнению нормативов ВФСК «ГТО»: доля населения, выполнившего  нормативы ВФСК «ГТО» к 2024 году достигнет 55%</t>
  </si>
  <si>
    <t>Софинансирование на участие в конкурсе на предоставление субсидий бюджетам муниципальных районов на оснащение объектов спортивной инфраструктуры спортивно-технологическим оборудованием</t>
  </si>
  <si>
    <t>Софинансирование на участие в конкурсе среди муниципальных районов на предоставление субсидий из областного бюджета  на софинансирование расходов на капитальный ремонт крытых спортивных объектов муниципальных образований Архангельской области</t>
  </si>
  <si>
    <t xml:space="preserve">Управление образования, МБОУ "ОСОШ №2", МБОУ "ОСОШ №1", </t>
  </si>
  <si>
    <t>Проведение работ по капитальному ремонту спортивного комплекса "Октябрьской ДЮСШ"</t>
  </si>
  <si>
    <t>Устройство резинового покрытия спортивной площадки МБОУ "ОСОШ №1" на сумму 127 551 руб. и устройство резинового покрытия спортивной площадки МБОУ "ОСОШ №2" на сумму 127 551 руб</t>
  </si>
  <si>
    <t>Проведение работ по проектированию и строительству, а также по ремонту и реконструкции спортивных площадок, плоскостных и других  спортсооружений, в том числе:</t>
  </si>
  <si>
    <t>5.</t>
  </si>
  <si>
    <t>6.</t>
  </si>
  <si>
    <t>Оплата проезда к месту отдыха и обратно работникам МБУ "УСШОР" в 2020 году</t>
  </si>
  <si>
    <t>Количество спортобъектов, включенных во Всероссийский реестр спортобъектов достигнет 4 ед.</t>
  </si>
  <si>
    <t xml:space="preserve">Количество построенных  и реконструированных спортсооружений и площадок ежегодно не менее 1 площадки в год (к 2024 году этот показатель достигнет 5 ед.,  в том числе в рамках федерального проекта "Спорт - норма жизни" - 2 ед.).    Количество объектов спорта, прошедших сертификацию к 2024 году - 2 единицы                              </t>
  </si>
  <si>
    <t>В настоящее время на территории Устьянского района сущетвует 3  действующих спортивных федераций по основным видам спорта (лыжные гонки и самбо), НКО "Контакт". К 2024 году действующих спортивных федераций по основным видам спорта достигнет 4 единиц</t>
  </si>
  <si>
    <t>УКСТиМ</t>
  </si>
  <si>
    <t xml:space="preserve">МБУ "Устьянская  спортивная школа олимийского резерва"
</t>
  </si>
  <si>
    <t>Управление образования,МБОУ "ОСОШ №2"</t>
  </si>
  <si>
    <t>Управление образования, МБОУ "ОСОШ №2", МБОУ "ОСОШ №1"</t>
  </si>
  <si>
    <t>МБОУ "ОСОШ№2"</t>
  </si>
  <si>
    <t xml:space="preserve">МБУ "Устьянская  спортивная школа", МБОУ "ОСОШ №2"
</t>
  </si>
  <si>
    <t>ГБУ АО "СШОР "УЛК"</t>
  </si>
  <si>
    <t>Количество присвоенных массовых спортивных разрядов (второго спортивного разряда, третьего спортивного разряда, первого юношеского спортивного разряда, второго юношеского спортивного разряда, третьего юношеского спортивного разряда) спортсменам Устьянского округа к 2024 году будет составлять 820 ед.</t>
  </si>
  <si>
    <t>Сертификация спортобъектов на территории Устьянского округа</t>
  </si>
  <si>
    <t>Приобретение спортивного инвентаря и оборудования для проведения спортивных и физкультурно-массовых мероприятий в Устьянском округе</t>
  </si>
  <si>
    <t>Для участия в соревнованиях различного уровня по игровым видам спорта сборные команды Устьянского округа будут оснащены спортивной формой. Всего будет закуплено не менее 57 комплектов спортивной формы.</t>
  </si>
  <si>
    <t>Приобретение экипировки для сборных команд Устьянского округа по видам спорта</t>
  </si>
  <si>
    <t>Популяризация здорового образа жизни, физической культуры и спорта, освещение достижений спортсменов Устьянского округа на всероссийских и международных соревнованиях</t>
  </si>
  <si>
    <t>Приложение №2 к муниципальной программе "Развитие физкультуры и спорта на территории Устьянского муниципального округа"</t>
  </si>
  <si>
    <t>Перечень мероприятий муниципальной программы  "Развитие физкультуры и спорта на территории Устьянского муниципального округа"</t>
  </si>
  <si>
    <t>1. Проведение мероприятий, включенных в календарный план физкультурных мероприятий и спортивных мероприятий Устьянского муниципального округа,  а также  мероприятий, входящих в «Перечень физкультурных и физкультурно-массовых мероприятий Устьянского муниципального округа, финансируемых в рамках муниципальной программы «Развитие физкультуры и спортана территории  Устьянского муниципального округа»</t>
  </si>
  <si>
    <t>В ходе реализации программы  с 2020-2024 годапланиреутся провести не менее 8 соревнований Всероссийского  уровня. Количество призовых мест, завоеванных спортсменами Устьянского муниципального округа на соревнованиях различного уровня, в том числе областных и всероссийских будет составлять 640 наград.</t>
  </si>
  <si>
    <t>Задача №2 - Повышение спортивных результатов спортсменов-членов сборных  команд Устьянского муниципального округа при выступлениях на областных и всероссийских соревнованиях.</t>
  </si>
  <si>
    <t>В ходе реализации программы  с 2020-2025 года  будут проводиться не менее 82 мероприятий ежегодно, доля граждан систематически занимающегося физической культурой и спортом увелечится до 55%, в том числе лиц с ограниченными возможностями здоровья и инвалидов до 21,6%, доля детей и молодежи (возраст 3-29 лет к 2024 году составит 88,3%, доля граждан среднего возраста (женщины 30-54 года и мужчины 30-59 лет) - 49,8%, доля граждан старшего возраста (женщины 55-79 лет ии мужчины 60-79 лет) - 23,5%,  уровень обеспеченности граждан спортивными сооружениями к 2024 году составит 56%.</t>
  </si>
  <si>
    <t xml:space="preserve">К 2025 году в учебно-тренировочных сборах по разным видам спорта ежегодно будут принимать участие около 55 спортсменов
</t>
  </si>
  <si>
    <t>В  период с 2020-2025 г.г. будет приобретено оборудование для проведения спортивных и физкультурно-массовых мероприятий, а также  спортивный инвентарь (мячи, тренажеры, баннеры) для проведения тренировок  для сборных команд Устьянского муниципального округа и проведения соревнований в количестве не менее 10 шт.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</si>
</sst>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/>
    <xf numFmtId="4" fontId="1" fillId="0" borderId="0" xfId="0" applyNumberFormat="1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2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4" fontId="13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4" fontId="8" fillId="2" borderId="1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/>
    <xf numFmtId="4" fontId="8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/>
    <xf numFmtId="4" fontId="1" fillId="0" borderId="1" xfId="0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/>
    <xf numFmtId="4" fontId="0" fillId="0" borderId="0" xfId="0" applyNumberFormat="1" applyFill="1" applyBorder="1"/>
    <xf numFmtId="0" fontId="7" fillId="0" borderId="0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4" fontId="8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7" fillId="0" borderId="7" xfId="0" applyNumberFormat="1" applyFont="1" applyFill="1" applyBorder="1" applyAlignment="1">
      <alignment horizontal="right" vertical="top" wrapText="1"/>
    </xf>
    <xf numFmtId="4" fontId="7" fillId="0" borderId="4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6" fontId="7" fillId="0" borderId="1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/>
    <xf numFmtId="2" fontId="1" fillId="0" borderId="7" xfId="0" applyNumberFormat="1" applyFont="1" applyFill="1" applyBorder="1" applyAlignment="1">
      <alignment vertical="center"/>
    </xf>
    <xf numFmtId="2" fontId="0" fillId="0" borderId="4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rt-katerina\&#1052;&#1086;&#1080;%20&#1076;&#1086;&#1082;&#1091;&#1084;&#1077;&#1085;&#1090;&#1099;\&#1055;&#1088;&#1086;&#1075;&#1088;&#1072;&#1084;&#1084;&#1099;\&#1055;&#1088;&#1086;&#1075;&#1088;&#1072;&#1084;&#1084;&#1099;%202016%20&#1075;&#1086;&#1076;\&#1057;&#1055;&#1054;&#1056;&#1058;\&#1080;&#1079;&#1084;.%20&#1084;&#1072;&#1081;%20&#1082;%20&#1089;&#1077;&#1089;&#1089;&#1080;&#1080;\&#1055;&#1088;&#1080;&#1083;&#1086;&#1078;&#1077;&#1085;&#1080;&#1077;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 бюджету 27.06.14"/>
    </sheetNames>
    <sheetDataSet>
      <sheetData sheetId="0" refreshError="1">
        <row r="41">
          <cell r="L41">
            <v>0</v>
          </cell>
          <cell r="M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M354"/>
  <sheetViews>
    <sheetView tabSelected="1" view="pageBreakPreview" topLeftCell="F155" zoomScale="80" zoomScaleNormal="100" zoomScaleSheetLayoutView="80" zoomScalePageLayoutView="50" workbookViewId="0">
      <selection activeCell="Q88" sqref="Q88:Q94"/>
    </sheetView>
  </sheetViews>
  <sheetFormatPr defaultRowHeight="15"/>
  <cols>
    <col min="1" max="1" width="6.85546875" style="9" customWidth="1"/>
    <col min="2" max="2" width="9.140625" style="9"/>
    <col min="3" max="3" width="21.140625" style="9" customWidth="1"/>
    <col min="4" max="4" width="13.7109375" style="6" customWidth="1"/>
    <col min="5" max="5" width="14" style="6" customWidth="1"/>
    <col min="6" max="6" width="9.140625" style="6" customWidth="1"/>
    <col min="7" max="7" width="12.28515625" style="36" customWidth="1"/>
    <col min="8" max="8" width="16.85546875" style="9" customWidth="1"/>
    <col min="9" max="9" width="15.42578125" style="9" customWidth="1"/>
    <col min="10" max="10" width="15.5703125" style="9" customWidth="1"/>
    <col min="11" max="12" width="14.5703125" style="9" customWidth="1"/>
    <col min="13" max="13" width="15.42578125" style="9" customWidth="1"/>
    <col min="14" max="14" width="13" style="9" hidden="1" customWidth="1"/>
    <col min="15" max="15" width="14.42578125" style="9" hidden="1" customWidth="1"/>
    <col min="16" max="16" width="14.42578125" style="9" customWidth="1"/>
    <col min="17" max="17" width="37.140625" style="9" customWidth="1"/>
    <col min="18" max="18" width="10.85546875" style="2" bestFit="1" customWidth="1"/>
    <col min="19" max="20" width="10.7109375" style="2" bestFit="1" customWidth="1"/>
    <col min="21" max="16384" width="9.140625" style="2"/>
  </cols>
  <sheetData>
    <row r="1" spans="1:39" ht="39.75" customHeight="1">
      <c r="A1" s="1"/>
      <c r="B1" s="1"/>
      <c r="C1" s="1"/>
      <c r="D1" s="7"/>
      <c r="E1" s="7"/>
      <c r="F1" s="7"/>
      <c r="G1" s="30"/>
      <c r="H1" s="1"/>
      <c r="I1" s="1"/>
      <c r="J1" s="1"/>
      <c r="K1" s="1"/>
      <c r="L1" s="1"/>
      <c r="M1" s="47"/>
      <c r="N1" s="47"/>
      <c r="O1" s="47"/>
      <c r="P1" s="47"/>
      <c r="Q1" s="47"/>
    </row>
    <row r="2" spans="1:39" s="5" customFormat="1" ht="51.75" customHeight="1">
      <c r="A2" s="38"/>
      <c r="B2" s="38"/>
      <c r="C2" s="38"/>
      <c r="D2" s="39"/>
      <c r="E2" s="39"/>
      <c r="F2" s="39"/>
      <c r="G2" s="40"/>
      <c r="H2" s="38"/>
      <c r="I2" s="38"/>
      <c r="J2" s="41"/>
      <c r="K2" s="38"/>
      <c r="L2" s="42"/>
      <c r="M2" s="58" t="s">
        <v>75</v>
      </c>
      <c r="N2" s="58"/>
      <c r="O2" s="58"/>
      <c r="P2" s="58"/>
      <c r="Q2" s="58"/>
    </row>
    <row r="3" spans="1:39" s="5" customFormat="1" ht="22.5" customHeight="1">
      <c r="A3" s="38"/>
      <c r="B3" s="64" t="s">
        <v>76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39" s="6" customFormat="1" ht="47.25">
      <c r="A4" s="12" t="s">
        <v>11</v>
      </c>
      <c r="B4" s="66" t="s">
        <v>12</v>
      </c>
      <c r="C4" s="66"/>
      <c r="D4" s="13" t="s">
        <v>13</v>
      </c>
      <c r="E4" s="13" t="s">
        <v>14</v>
      </c>
      <c r="F4" s="13" t="s">
        <v>8</v>
      </c>
      <c r="G4" s="11" t="s">
        <v>9</v>
      </c>
      <c r="H4" s="13" t="s">
        <v>17</v>
      </c>
      <c r="I4" s="13">
        <v>2020</v>
      </c>
      <c r="J4" s="13">
        <v>2021</v>
      </c>
      <c r="K4" s="13">
        <v>2022</v>
      </c>
      <c r="L4" s="13">
        <v>2023</v>
      </c>
      <c r="M4" s="13">
        <v>2024</v>
      </c>
      <c r="N4" s="13">
        <v>2019</v>
      </c>
      <c r="O4" s="13">
        <v>2020</v>
      </c>
      <c r="P4" s="13"/>
      <c r="Q4" s="13" t="s">
        <v>10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8"/>
    </row>
    <row r="5" spans="1:39" s="9" customFormat="1" ht="15.75">
      <c r="A5" s="14">
        <v>1</v>
      </c>
      <c r="B5" s="67">
        <v>2</v>
      </c>
      <c r="C5" s="67"/>
      <c r="D5" s="13">
        <v>3</v>
      </c>
      <c r="E5" s="13">
        <v>4</v>
      </c>
      <c r="F5" s="13">
        <v>5</v>
      </c>
      <c r="G5" s="2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13</v>
      </c>
      <c r="Q5" s="15">
        <v>14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0"/>
    </row>
    <row r="6" spans="1:39" s="1" customFormat="1" ht="16.5" customHeight="1">
      <c r="A6" s="60" t="s">
        <v>24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39" ht="31.5" customHeight="1">
      <c r="A7" s="68" t="s">
        <v>15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"/>
      <c r="S7" s="1"/>
      <c r="T7" s="1"/>
      <c r="U7" s="1"/>
      <c r="V7" s="1"/>
      <c r="W7" s="1"/>
    </row>
    <row r="8" spans="1:39" ht="16.5" customHeight="1">
      <c r="A8" s="56" t="s">
        <v>31</v>
      </c>
      <c r="B8" s="49" t="s">
        <v>77</v>
      </c>
      <c r="C8" s="49"/>
      <c r="D8" s="50" t="s">
        <v>62</v>
      </c>
      <c r="E8" s="50"/>
      <c r="F8" s="50" t="s">
        <v>0</v>
      </c>
      <c r="G8" s="26" t="s">
        <v>1</v>
      </c>
      <c r="H8" s="16">
        <f t="shared" ref="H8:O8" si="0">SUM(H10+H11+H13+H14)</f>
        <v>2116167.5</v>
      </c>
      <c r="I8" s="16">
        <f t="shared" si="0"/>
        <v>184727.5</v>
      </c>
      <c r="J8" s="16">
        <f t="shared" si="0"/>
        <v>345630</v>
      </c>
      <c r="K8" s="16">
        <f t="shared" si="0"/>
        <v>307810</v>
      </c>
      <c r="L8" s="16">
        <f t="shared" si="0"/>
        <v>426000</v>
      </c>
      <c r="M8" s="16">
        <f t="shared" si="0"/>
        <v>426000</v>
      </c>
      <c r="N8" s="17">
        <f t="shared" si="0"/>
        <v>0</v>
      </c>
      <c r="O8" s="17">
        <f t="shared" si="0"/>
        <v>0</v>
      </c>
      <c r="P8" s="16">
        <f>P13</f>
        <v>426000</v>
      </c>
      <c r="Q8" s="54" t="s">
        <v>80</v>
      </c>
      <c r="R8" s="1"/>
      <c r="S8" s="1"/>
      <c r="T8" s="1"/>
      <c r="U8" s="1"/>
      <c r="V8" s="1"/>
      <c r="W8" s="1"/>
    </row>
    <row r="9" spans="1:39" ht="16.5" customHeight="1">
      <c r="A9" s="56"/>
      <c r="B9" s="49"/>
      <c r="C9" s="49"/>
      <c r="D9" s="50"/>
      <c r="E9" s="50"/>
      <c r="F9" s="50"/>
      <c r="G9" s="26" t="s">
        <v>2</v>
      </c>
      <c r="H9" s="17"/>
      <c r="I9" s="17"/>
      <c r="J9" s="17"/>
      <c r="K9" s="17"/>
      <c r="L9" s="17"/>
      <c r="M9" s="17"/>
      <c r="N9" s="17"/>
      <c r="O9" s="17"/>
      <c r="P9" s="17"/>
      <c r="Q9" s="54"/>
      <c r="R9" s="1"/>
      <c r="S9" s="1"/>
      <c r="T9" s="1"/>
      <c r="U9" s="1"/>
      <c r="V9" s="1"/>
      <c r="W9" s="1"/>
    </row>
    <row r="10" spans="1:39" ht="30">
      <c r="A10" s="56"/>
      <c r="B10" s="49"/>
      <c r="C10" s="49"/>
      <c r="D10" s="50"/>
      <c r="E10" s="50"/>
      <c r="F10" s="50"/>
      <c r="G10" s="26" t="s">
        <v>3</v>
      </c>
      <c r="H10" s="17">
        <f>SUM(I10:O10)</f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54"/>
      <c r="R10" s="1"/>
      <c r="S10" s="1"/>
      <c r="T10" s="1"/>
      <c r="U10" s="1"/>
      <c r="V10" s="1"/>
      <c r="W10" s="1"/>
    </row>
    <row r="11" spans="1:39" ht="12.75" customHeight="1">
      <c r="A11" s="56"/>
      <c r="B11" s="49"/>
      <c r="C11" s="49"/>
      <c r="D11" s="50"/>
      <c r="E11" s="50"/>
      <c r="F11" s="50"/>
      <c r="G11" s="51" t="s">
        <v>4</v>
      </c>
      <c r="H11" s="48">
        <f>I11+J11+K11+L11+M11+N11+O11</f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75">
        <v>0</v>
      </c>
      <c r="Q11" s="54"/>
      <c r="R11" s="1"/>
      <c r="S11" s="1"/>
      <c r="T11" s="1"/>
      <c r="U11" s="1"/>
      <c r="V11" s="1"/>
      <c r="W11" s="1"/>
    </row>
    <row r="12" spans="1:39" ht="17.25" customHeight="1">
      <c r="A12" s="56"/>
      <c r="B12" s="49"/>
      <c r="C12" s="49"/>
      <c r="D12" s="50"/>
      <c r="E12" s="50"/>
      <c r="F12" s="50"/>
      <c r="G12" s="51"/>
      <c r="H12" s="48"/>
      <c r="I12" s="48"/>
      <c r="J12" s="48"/>
      <c r="K12" s="48"/>
      <c r="L12" s="48"/>
      <c r="M12" s="48"/>
      <c r="N12" s="48"/>
      <c r="O12" s="48"/>
      <c r="P12" s="76"/>
      <c r="Q12" s="54"/>
      <c r="R12" s="1"/>
      <c r="S12" s="1"/>
      <c r="T12" s="1"/>
      <c r="U12" s="1"/>
      <c r="V12" s="1"/>
      <c r="W12" s="1"/>
    </row>
    <row r="13" spans="1:39" ht="30">
      <c r="A13" s="56"/>
      <c r="B13" s="49"/>
      <c r="C13" s="49"/>
      <c r="D13" s="50"/>
      <c r="E13" s="50"/>
      <c r="F13" s="50"/>
      <c r="G13" s="27" t="s">
        <v>5</v>
      </c>
      <c r="H13" s="18">
        <f>I13+J13+K13+L13+M13+P13</f>
        <v>2116167.5</v>
      </c>
      <c r="I13" s="18">
        <v>184727.5</v>
      </c>
      <c r="J13" s="18">
        <v>345630</v>
      </c>
      <c r="K13" s="18">
        <v>307810</v>
      </c>
      <c r="L13" s="18">
        <v>426000</v>
      </c>
      <c r="M13" s="18">
        <v>426000</v>
      </c>
      <c r="N13" s="17">
        <v>0</v>
      </c>
      <c r="O13" s="17">
        <v>0</v>
      </c>
      <c r="P13" s="18">
        <v>426000</v>
      </c>
      <c r="Q13" s="54"/>
      <c r="R13" s="1"/>
      <c r="S13" s="1"/>
      <c r="T13" s="1"/>
      <c r="U13" s="1"/>
      <c r="V13" s="1"/>
      <c r="W13" s="1"/>
    </row>
    <row r="14" spans="1:39" ht="227.25" customHeight="1">
      <c r="A14" s="56"/>
      <c r="B14" s="49"/>
      <c r="C14" s="49"/>
      <c r="D14" s="50"/>
      <c r="E14" s="50"/>
      <c r="F14" s="50"/>
      <c r="G14" s="26" t="s">
        <v>6</v>
      </c>
      <c r="H14" s="17">
        <f>SUM(I14:O14)</f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54"/>
      <c r="R14" s="4"/>
      <c r="S14" s="1"/>
      <c r="T14" s="1"/>
      <c r="U14" s="1"/>
      <c r="V14" s="1"/>
      <c r="W14" s="1"/>
    </row>
    <row r="15" spans="1:39" ht="18.75" customHeight="1">
      <c r="A15" s="56" t="s">
        <v>30</v>
      </c>
      <c r="B15" s="70" t="s">
        <v>37</v>
      </c>
      <c r="C15" s="70"/>
      <c r="D15" s="50" t="s">
        <v>62</v>
      </c>
      <c r="E15" s="50" t="s">
        <v>68</v>
      </c>
      <c r="F15" s="50" t="s">
        <v>0</v>
      </c>
      <c r="G15" s="26" t="s">
        <v>1</v>
      </c>
      <c r="H15" s="16">
        <f t="shared" ref="H15:O15" si="1">SUM(H17+H18+H20+H21)</f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7">
        <f t="shared" si="1"/>
        <v>0</v>
      </c>
      <c r="O15" s="17">
        <f t="shared" si="1"/>
        <v>0</v>
      </c>
      <c r="P15" s="17">
        <f>P20</f>
        <v>0</v>
      </c>
      <c r="Q15" s="49" t="s">
        <v>78</v>
      </c>
      <c r="R15" s="1"/>
      <c r="S15" s="1"/>
      <c r="T15" s="1"/>
      <c r="U15" s="1"/>
      <c r="V15" s="1"/>
      <c r="W15" s="1"/>
    </row>
    <row r="16" spans="1:39" ht="15.75">
      <c r="A16" s="56"/>
      <c r="B16" s="70"/>
      <c r="C16" s="70"/>
      <c r="D16" s="50"/>
      <c r="E16" s="50"/>
      <c r="F16" s="50"/>
      <c r="G16" s="26" t="s">
        <v>2</v>
      </c>
      <c r="H16" s="17"/>
      <c r="I16" s="17"/>
      <c r="J16" s="17"/>
      <c r="K16" s="17"/>
      <c r="L16" s="17"/>
      <c r="M16" s="17"/>
      <c r="N16" s="17"/>
      <c r="O16" s="17"/>
      <c r="P16" s="17"/>
      <c r="Q16" s="49"/>
      <c r="R16" s="1"/>
      <c r="S16" s="1"/>
      <c r="T16" s="1"/>
      <c r="U16" s="1"/>
      <c r="V16" s="1"/>
      <c r="W16" s="1"/>
    </row>
    <row r="17" spans="1:23" ht="30">
      <c r="A17" s="56"/>
      <c r="B17" s="70"/>
      <c r="C17" s="70"/>
      <c r="D17" s="50"/>
      <c r="E17" s="50"/>
      <c r="F17" s="50"/>
      <c r="G17" s="26" t="s">
        <v>3</v>
      </c>
      <c r="H17" s="17">
        <f>SUM(I17:O17)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49"/>
      <c r="R17" s="1"/>
      <c r="S17" s="1"/>
      <c r="T17" s="1"/>
      <c r="U17" s="1"/>
      <c r="V17" s="1"/>
      <c r="W17" s="1"/>
    </row>
    <row r="18" spans="1:23" ht="12.75" customHeight="1">
      <c r="A18" s="56"/>
      <c r="B18" s="70"/>
      <c r="C18" s="70"/>
      <c r="D18" s="50"/>
      <c r="E18" s="50"/>
      <c r="F18" s="50"/>
      <c r="G18" s="51" t="s">
        <v>4</v>
      </c>
      <c r="H18" s="48">
        <f>I18+J18+K18+L18+M18+N18+O18</f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75">
        <v>0</v>
      </c>
      <c r="Q18" s="49"/>
      <c r="R18" s="1"/>
      <c r="S18" s="1"/>
      <c r="T18" s="1"/>
      <c r="U18" s="1"/>
      <c r="V18" s="1"/>
      <c r="W18" s="1"/>
    </row>
    <row r="19" spans="1:23" ht="21.75" customHeight="1">
      <c r="A19" s="56"/>
      <c r="B19" s="70"/>
      <c r="C19" s="70"/>
      <c r="D19" s="50"/>
      <c r="E19" s="50"/>
      <c r="F19" s="50"/>
      <c r="G19" s="51"/>
      <c r="H19" s="48"/>
      <c r="I19" s="48"/>
      <c r="J19" s="48"/>
      <c r="K19" s="48"/>
      <c r="L19" s="48"/>
      <c r="M19" s="48"/>
      <c r="N19" s="48"/>
      <c r="O19" s="48"/>
      <c r="P19" s="76"/>
      <c r="Q19" s="49"/>
      <c r="R19" s="1"/>
      <c r="S19" s="1"/>
      <c r="T19" s="1"/>
      <c r="U19" s="1"/>
      <c r="V19" s="1"/>
      <c r="W19" s="1"/>
    </row>
    <row r="20" spans="1:23" ht="30">
      <c r="A20" s="56"/>
      <c r="B20" s="70"/>
      <c r="C20" s="70"/>
      <c r="D20" s="50"/>
      <c r="E20" s="50"/>
      <c r="F20" s="50"/>
      <c r="G20" s="27" t="s">
        <v>5</v>
      </c>
      <c r="H20" s="18">
        <f>SUM(I20:O20)</f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>
        <v>0</v>
      </c>
      <c r="O20" s="17">
        <v>0</v>
      </c>
      <c r="P20" s="18">
        <v>0</v>
      </c>
      <c r="Q20" s="49"/>
      <c r="R20" s="1"/>
      <c r="S20" s="1"/>
      <c r="T20" s="1"/>
      <c r="U20" s="1"/>
      <c r="V20" s="1"/>
      <c r="W20" s="1"/>
    </row>
    <row r="21" spans="1:23" ht="48.75" customHeight="1">
      <c r="A21" s="56"/>
      <c r="B21" s="70"/>
      <c r="C21" s="70"/>
      <c r="D21" s="50"/>
      <c r="E21" s="50"/>
      <c r="F21" s="50"/>
      <c r="G21" s="26" t="s">
        <v>6</v>
      </c>
      <c r="H21" s="17">
        <f>SUM(I21:O21)</f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49"/>
      <c r="R21" s="1"/>
      <c r="S21" s="1"/>
      <c r="T21" s="1"/>
      <c r="U21" s="1"/>
      <c r="V21" s="1"/>
      <c r="W21" s="1"/>
    </row>
    <row r="22" spans="1:23" ht="15.75" customHeight="1">
      <c r="A22" s="56" t="s">
        <v>29</v>
      </c>
      <c r="B22" s="70" t="s">
        <v>25</v>
      </c>
      <c r="C22" s="70"/>
      <c r="D22" s="50" t="s">
        <v>62</v>
      </c>
      <c r="E22" s="50" t="s">
        <v>68</v>
      </c>
      <c r="F22" s="50" t="s">
        <v>0</v>
      </c>
      <c r="G22" s="26" t="s">
        <v>1</v>
      </c>
      <c r="H22" s="16">
        <f t="shared" ref="H22:O22" si="2">SUM(H24+H25+H27+H28)</f>
        <v>88820</v>
      </c>
      <c r="I22" s="16">
        <f t="shared" si="2"/>
        <v>22570</v>
      </c>
      <c r="J22" s="16">
        <f t="shared" si="2"/>
        <v>13700</v>
      </c>
      <c r="K22" s="16">
        <f t="shared" si="2"/>
        <v>17550</v>
      </c>
      <c r="L22" s="16">
        <f t="shared" si="2"/>
        <v>17500</v>
      </c>
      <c r="M22" s="16">
        <f t="shared" si="2"/>
        <v>17500</v>
      </c>
      <c r="N22" s="17">
        <f t="shared" si="2"/>
        <v>0</v>
      </c>
      <c r="O22" s="17">
        <f t="shared" si="2"/>
        <v>0</v>
      </c>
      <c r="P22" s="17">
        <v>17550</v>
      </c>
      <c r="Q22" s="49" t="s">
        <v>49</v>
      </c>
      <c r="R22" s="1"/>
      <c r="S22" s="1"/>
      <c r="T22" s="1"/>
      <c r="U22" s="1"/>
      <c r="V22" s="1"/>
      <c r="W22" s="1"/>
    </row>
    <row r="23" spans="1:23" ht="19.5" customHeight="1">
      <c r="A23" s="56"/>
      <c r="B23" s="70"/>
      <c r="C23" s="70"/>
      <c r="D23" s="50"/>
      <c r="E23" s="50"/>
      <c r="F23" s="50"/>
      <c r="G23" s="26" t="s">
        <v>2</v>
      </c>
      <c r="H23" s="17"/>
      <c r="I23" s="17"/>
      <c r="J23" s="17"/>
      <c r="K23" s="17"/>
      <c r="L23" s="17"/>
      <c r="M23" s="17"/>
      <c r="N23" s="17"/>
      <c r="O23" s="17"/>
      <c r="P23" s="17"/>
      <c r="Q23" s="49"/>
      <c r="R23" s="1"/>
      <c r="S23" s="1"/>
      <c r="T23" s="1"/>
      <c r="U23" s="1"/>
      <c r="V23" s="1"/>
      <c r="W23" s="1"/>
    </row>
    <row r="24" spans="1:23" ht="29.25" customHeight="1">
      <c r="A24" s="56"/>
      <c r="B24" s="70"/>
      <c r="C24" s="70"/>
      <c r="D24" s="50"/>
      <c r="E24" s="50"/>
      <c r="F24" s="50"/>
      <c r="G24" s="26" t="s">
        <v>3</v>
      </c>
      <c r="H24" s="17">
        <f>SUM(I24:O24)</f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/>
      <c r="Q24" s="49"/>
      <c r="R24" s="4"/>
      <c r="S24" s="1"/>
      <c r="T24" s="1"/>
      <c r="U24" s="1"/>
      <c r="V24" s="1"/>
      <c r="W24" s="1"/>
    </row>
    <row r="25" spans="1:23" ht="12.75" customHeight="1">
      <c r="A25" s="56"/>
      <c r="B25" s="70"/>
      <c r="C25" s="70"/>
      <c r="D25" s="50"/>
      <c r="E25" s="50"/>
      <c r="F25" s="50"/>
      <c r="G25" s="51" t="s">
        <v>4</v>
      </c>
      <c r="H25" s="48">
        <f>I25+J25+K25+L25+M25+N25+O25</f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17"/>
      <c r="Q25" s="49"/>
      <c r="R25" s="1"/>
      <c r="S25" s="1"/>
      <c r="T25" s="1"/>
      <c r="U25" s="1"/>
      <c r="V25" s="1"/>
      <c r="W25" s="1"/>
    </row>
    <row r="26" spans="1:23" ht="18.75" customHeight="1">
      <c r="A26" s="56"/>
      <c r="B26" s="70"/>
      <c r="C26" s="70"/>
      <c r="D26" s="50"/>
      <c r="E26" s="50"/>
      <c r="F26" s="50"/>
      <c r="G26" s="51"/>
      <c r="H26" s="48"/>
      <c r="I26" s="48"/>
      <c r="J26" s="48"/>
      <c r="K26" s="48"/>
      <c r="L26" s="48"/>
      <c r="M26" s="48"/>
      <c r="N26" s="48"/>
      <c r="O26" s="48"/>
      <c r="P26" s="17"/>
      <c r="Q26" s="49"/>
      <c r="R26" s="1"/>
      <c r="S26" s="1"/>
      <c r="T26" s="1"/>
      <c r="U26" s="1"/>
      <c r="V26" s="1"/>
      <c r="W26" s="1"/>
    </row>
    <row r="27" spans="1:23" ht="30">
      <c r="A27" s="56"/>
      <c r="B27" s="70"/>
      <c r="C27" s="70"/>
      <c r="D27" s="50"/>
      <c r="E27" s="50"/>
      <c r="F27" s="50"/>
      <c r="G27" s="27" t="s">
        <v>5</v>
      </c>
      <c r="H27" s="18">
        <f>SUM(I27:O27)</f>
        <v>88820</v>
      </c>
      <c r="I27" s="18">
        <v>22570</v>
      </c>
      <c r="J27" s="18">
        <v>13700</v>
      </c>
      <c r="K27" s="18">
        <v>17550</v>
      </c>
      <c r="L27" s="18">
        <v>17500</v>
      </c>
      <c r="M27" s="18">
        <v>17500</v>
      </c>
      <c r="N27" s="17">
        <v>0</v>
      </c>
      <c r="O27" s="17">
        <v>0</v>
      </c>
      <c r="P27" s="18">
        <v>17500</v>
      </c>
      <c r="Q27" s="49"/>
      <c r="R27" s="1"/>
      <c r="S27" s="1"/>
      <c r="T27" s="1"/>
      <c r="U27" s="1"/>
      <c r="V27" s="1"/>
      <c r="W27" s="1"/>
    </row>
    <row r="28" spans="1:23" ht="30.75" customHeight="1">
      <c r="A28" s="56"/>
      <c r="B28" s="70"/>
      <c r="C28" s="70"/>
      <c r="D28" s="50"/>
      <c r="E28" s="50"/>
      <c r="F28" s="50"/>
      <c r="G28" s="26" t="s">
        <v>6</v>
      </c>
      <c r="H28" s="17">
        <f>SUM(I28:O28)</f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/>
      <c r="Q28" s="49"/>
      <c r="R28" s="1"/>
      <c r="S28" s="1"/>
      <c r="T28" s="1"/>
      <c r="U28" s="1"/>
      <c r="V28" s="1"/>
      <c r="W28" s="1"/>
    </row>
    <row r="29" spans="1:23" ht="15" customHeight="1">
      <c r="A29" s="56" t="s">
        <v>32</v>
      </c>
      <c r="B29" s="70" t="s">
        <v>21</v>
      </c>
      <c r="C29" s="70"/>
      <c r="D29" s="50" t="s">
        <v>62</v>
      </c>
      <c r="E29" s="50"/>
      <c r="F29" s="50" t="s">
        <v>0</v>
      </c>
      <c r="G29" s="26" t="s">
        <v>1</v>
      </c>
      <c r="H29" s="16">
        <f t="shared" ref="H29:O29" si="3">SUM(H31+H32+H34+H35)</f>
        <v>56500</v>
      </c>
      <c r="I29" s="16">
        <f t="shared" si="3"/>
        <v>0</v>
      </c>
      <c r="J29" s="16">
        <f t="shared" si="3"/>
        <v>0</v>
      </c>
      <c r="K29" s="16">
        <f t="shared" si="3"/>
        <v>7000</v>
      </c>
      <c r="L29" s="16">
        <f t="shared" si="3"/>
        <v>16500</v>
      </c>
      <c r="M29" s="16">
        <f t="shared" si="3"/>
        <v>16500</v>
      </c>
      <c r="N29" s="16">
        <f t="shared" si="3"/>
        <v>0</v>
      </c>
      <c r="O29" s="16">
        <f t="shared" si="3"/>
        <v>0</v>
      </c>
      <c r="P29" s="16">
        <v>16500</v>
      </c>
      <c r="Q29" s="49" t="s">
        <v>61</v>
      </c>
      <c r="R29" s="1"/>
      <c r="S29" s="1"/>
      <c r="T29" s="1"/>
      <c r="U29" s="1"/>
      <c r="V29" s="1"/>
      <c r="W29" s="1"/>
    </row>
    <row r="30" spans="1:23" ht="19.5" customHeight="1">
      <c r="A30" s="56"/>
      <c r="B30" s="70"/>
      <c r="C30" s="70"/>
      <c r="D30" s="50"/>
      <c r="E30" s="50"/>
      <c r="F30" s="50"/>
      <c r="G30" s="26" t="s">
        <v>2</v>
      </c>
      <c r="H30" s="17"/>
      <c r="I30" s="17"/>
      <c r="J30" s="17"/>
      <c r="K30" s="17"/>
      <c r="L30" s="17"/>
      <c r="M30" s="17"/>
      <c r="N30" s="17"/>
      <c r="O30" s="17"/>
      <c r="P30" s="17"/>
      <c r="Q30" s="49"/>
      <c r="R30" s="1"/>
      <c r="S30" s="1"/>
      <c r="T30" s="1"/>
      <c r="U30" s="1"/>
      <c r="V30" s="1"/>
      <c r="W30" s="1"/>
    </row>
    <row r="31" spans="1:23" ht="29.25" customHeight="1">
      <c r="A31" s="56"/>
      <c r="B31" s="70"/>
      <c r="C31" s="70"/>
      <c r="D31" s="50"/>
      <c r="E31" s="50"/>
      <c r="F31" s="50"/>
      <c r="G31" s="26" t="s">
        <v>3</v>
      </c>
      <c r="H31" s="17">
        <f>SUM(I31:O31)</f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49"/>
      <c r="R31" s="1"/>
      <c r="S31" s="1"/>
      <c r="T31" s="1"/>
      <c r="U31" s="1"/>
      <c r="V31" s="1"/>
      <c r="W31" s="1"/>
    </row>
    <row r="32" spans="1:23" ht="12.75" customHeight="1">
      <c r="A32" s="56"/>
      <c r="B32" s="70"/>
      <c r="C32" s="70"/>
      <c r="D32" s="50"/>
      <c r="E32" s="50"/>
      <c r="F32" s="50"/>
      <c r="G32" s="51" t="s">
        <v>4</v>
      </c>
      <c r="H32" s="48">
        <f>I32+J32+K32+L32+M32+N32+O32</f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75">
        <v>0</v>
      </c>
      <c r="Q32" s="49"/>
      <c r="R32" s="1"/>
      <c r="S32" s="1"/>
      <c r="T32" s="1"/>
      <c r="U32" s="1"/>
      <c r="V32" s="1"/>
      <c r="W32" s="1"/>
    </row>
    <row r="33" spans="1:23" ht="18" customHeight="1">
      <c r="A33" s="56"/>
      <c r="B33" s="70"/>
      <c r="C33" s="70"/>
      <c r="D33" s="50"/>
      <c r="E33" s="50"/>
      <c r="F33" s="50"/>
      <c r="G33" s="51"/>
      <c r="H33" s="48"/>
      <c r="I33" s="48"/>
      <c r="J33" s="48"/>
      <c r="K33" s="48"/>
      <c r="L33" s="48"/>
      <c r="M33" s="48"/>
      <c r="N33" s="48"/>
      <c r="O33" s="48"/>
      <c r="P33" s="76"/>
      <c r="Q33" s="49"/>
      <c r="R33" s="1"/>
      <c r="S33" s="1"/>
      <c r="T33" s="1"/>
      <c r="U33" s="1"/>
      <c r="V33" s="1"/>
      <c r="W33" s="1"/>
    </row>
    <row r="34" spans="1:23" ht="30">
      <c r="A34" s="56"/>
      <c r="B34" s="70"/>
      <c r="C34" s="70"/>
      <c r="D34" s="50"/>
      <c r="E34" s="50"/>
      <c r="F34" s="50"/>
      <c r="G34" s="27" t="s">
        <v>5</v>
      </c>
      <c r="H34" s="18">
        <f>I34+J34+K34+M34+L34+P34</f>
        <v>56500</v>
      </c>
      <c r="I34" s="18">
        <v>0</v>
      </c>
      <c r="J34" s="18">
        <v>0</v>
      </c>
      <c r="K34" s="18">
        <v>7000</v>
      </c>
      <c r="L34" s="18">
        <v>16500</v>
      </c>
      <c r="M34" s="18">
        <v>16500</v>
      </c>
      <c r="N34" s="17">
        <v>0</v>
      </c>
      <c r="O34" s="17">
        <v>0</v>
      </c>
      <c r="P34" s="18">
        <v>16500</v>
      </c>
      <c r="Q34" s="49"/>
      <c r="R34" s="1"/>
      <c r="S34" s="1"/>
      <c r="T34" s="1"/>
      <c r="U34" s="1"/>
      <c r="V34" s="1"/>
      <c r="W34" s="1"/>
    </row>
    <row r="35" spans="1:23" ht="30">
      <c r="A35" s="56"/>
      <c r="B35" s="70"/>
      <c r="C35" s="70"/>
      <c r="D35" s="50"/>
      <c r="E35" s="50"/>
      <c r="F35" s="50"/>
      <c r="G35" s="26" t="s">
        <v>6</v>
      </c>
      <c r="H35" s="17">
        <f>SUM(I35:O35)</f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49"/>
      <c r="R35" s="1"/>
      <c r="S35" s="1"/>
      <c r="T35" s="1"/>
      <c r="U35" s="1"/>
      <c r="V35" s="1"/>
      <c r="W35" s="1"/>
    </row>
    <row r="36" spans="1:23" ht="18.75" customHeight="1">
      <c r="A36" s="71" t="s">
        <v>79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1"/>
      <c r="S36" s="1"/>
      <c r="T36" s="1"/>
      <c r="U36" s="1"/>
      <c r="V36" s="1"/>
      <c r="W36" s="1"/>
    </row>
    <row r="37" spans="1:23" ht="18" customHeight="1">
      <c r="A37" s="56" t="s">
        <v>31</v>
      </c>
      <c r="B37" s="49" t="s">
        <v>22</v>
      </c>
      <c r="C37" s="49"/>
      <c r="D37" s="50" t="s">
        <v>62</v>
      </c>
      <c r="E37" s="50" t="s">
        <v>67</v>
      </c>
      <c r="F37" s="50" t="s">
        <v>0</v>
      </c>
      <c r="G37" s="51" t="s">
        <v>1</v>
      </c>
      <c r="H37" s="73">
        <f>H48+H49+H50+H51</f>
        <v>0</v>
      </c>
      <c r="I37" s="73">
        <f t="shared" ref="I37:O37" si="4">SUM(I48+I49+I50+I51)</f>
        <v>0</v>
      </c>
      <c r="J37" s="73">
        <f t="shared" si="4"/>
        <v>0</v>
      </c>
      <c r="K37" s="73">
        <f t="shared" si="4"/>
        <v>0</v>
      </c>
      <c r="L37" s="73">
        <f t="shared" si="4"/>
        <v>0</v>
      </c>
      <c r="M37" s="73">
        <f t="shared" si="4"/>
        <v>0</v>
      </c>
      <c r="N37" s="73">
        <f t="shared" si="4"/>
        <v>0</v>
      </c>
      <c r="O37" s="73">
        <f t="shared" si="4"/>
        <v>0</v>
      </c>
      <c r="P37" s="19">
        <v>0</v>
      </c>
      <c r="Q37" s="49" t="s">
        <v>81</v>
      </c>
      <c r="R37" s="1"/>
      <c r="S37" s="1"/>
      <c r="T37" s="1"/>
      <c r="U37" s="1"/>
      <c r="V37" s="1"/>
      <c r="W37" s="1"/>
    </row>
    <row r="38" spans="1:23" ht="12.75" hidden="1" customHeight="1">
      <c r="A38" s="56"/>
      <c r="B38" s="49"/>
      <c r="C38" s="49"/>
      <c r="D38" s="50"/>
      <c r="E38" s="50"/>
      <c r="F38" s="50"/>
      <c r="G38" s="72"/>
      <c r="H38" s="73"/>
      <c r="I38" s="73"/>
      <c r="J38" s="73"/>
      <c r="K38" s="73"/>
      <c r="L38" s="73"/>
      <c r="M38" s="73"/>
      <c r="N38" s="73"/>
      <c r="O38" s="73"/>
      <c r="P38" s="19"/>
      <c r="Q38" s="49"/>
      <c r="R38" s="1"/>
      <c r="S38" s="1"/>
      <c r="T38" s="1"/>
      <c r="U38" s="1"/>
      <c r="V38" s="1"/>
      <c r="W38" s="1"/>
    </row>
    <row r="39" spans="1:23" ht="12.75" hidden="1" customHeight="1">
      <c r="A39" s="56"/>
      <c r="B39" s="49"/>
      <c r="C39" s="49"/>
      <c r="D39" s="50"/>
      <c r="E39" s="50"/>
      <c r="F39" s="50"/>
      <c r="G39" s="72"/>
      <c r="H39" s="73"/>
      <c r="I39" s="19"/>
      <c r="J39" s="19"/>
      <c r="K39" s="19"/>
      <c r="L39" s="19"/>
      <c r="M39" s="19"/>
      <c r="N39" s="19"/>
      <c r="O39" s="19"/>
      <c r="P39" s="19"/>
      <c r="Q39" s="49"/>
      <c r="R39" s="1"/>
      <c r="S39" s="1"/>
      <c r="T39" s="1"/>
      <c r="U39" s="1"/>
      <c r="V39" s="1"/>
      <c r="W39" s="1"/>
    </row>
    <row r="40" spans="1:23" ht="12.75" hidden="1" customHeight="1">
      <c r="A40" s="56"/>
      <c r="B40" s="49"/>
      <c r="C40" s="49"/>
      <c r="D40" s="50"/>
      <c r="E40" s="50"/>
      <c r="F40" s="50"/>
      <c r="G40" s="72"/>
      <c r="H40" s="73"/>
      <c r="I40" s="19"/>
      <c r="J40" s="19"/>
      <c r="K40" s="19"/>
      <c r="L40" s="19"/>
      <c r="M40" s="19"/>
      <c r="N40" s="19"/>
      <c r="O40" s="19"/>
      <c r="P40" s="19"/>
      <c r="Q40" s="49"/>
      <c r="R40" s="1"/>
      <c r="S40" s="1"/>
      <c r="T40" s="1"/>
      <c r="U40" s="1"/>
      <c r="V40" s="1"/>
      <c r="W40" s="1"/>
    </row>
    <row r="41" spans="1:23" ht="12.75" hidden="1" customHeight="1">
      <c r="A41" s="56"/>
      <c r="B41" s="49"/>
      <c r="C41" s="49"/>
      <c r="D41" s="50"/>
      <c r="E41" s="50"/>
      <c r="F41" s="50"/>
      <c r="G41" s="72"/>
      <c r="H41" s="73"/>
      <c r="I41" s="19"/>
      <c r="J41" s="19"/>
      <c r="K41" s="19"/>
      <c r="L41" s="19"/>
      <c r="M41" s="19"/>
      <c r="N41" s="19"/>
      <c r="O41" s="19"/>
      <c r="P41" s="19"/>
      <c r="Q41" s="49"/>
      <c r="R41" s="1"/>
      <c r="S41" s="1"/>
      <c r="T41" s="1"/>
      <c r="U41" s="1"/>
      <c r="V41" s="1"/>
      <c r="W41" s="1"/>
    </row>
    <row r="42" spans="1:23" ht="28.5" hidden="1" customHeight="1">
      <c r="A42" s="56"/>
      <c r="B42" s="49"/>
      <c r="C42" s="49"/>
      <c r="D42" s="50"/>
      <c r="E42" s="50"/>
      <c r="F42" s="50"/>
      <c r="G42" s="72"/>
      <c r="H42" s="73"/>
      <c r="I42" s="19"/>
      <c r="J42" s="19"/>
      <c r="K42" s="19"/>
      <c r="L42" s="19"/>
      <c r="M42" s="19"/>
      <c r="N42" s="19"/>
      <c r="O42" s="19"/>
      <c r="P42" s="19"/>
      <c r="Q42" s="49"/>
      <c r="R42" s="1"/>
      <c r="S42" s="1"/>
      <c r="T42" s="1"/>
      <c r="U42" s="1"/>
      <c r="V42" s="1"/>
      <c r="W42" s="1"/>
    </row>
    <row r="43" spans="1:23" ht="12.75" hidden="1" customHeight="1">
      <c r="A43" s="56"/>
      <c r="B43" s="49"/>
      <c r="C43" s="49"/>
      <c r="D43" s="50"/>
      <c r="E43" s="50"/>
      <c r="F43" s="50"/>
      <c r="G43" s="72"/>
      <c r="H43" s="73"/>
      <c r="I43" s="19"/>
      <c r="J43" s="19"/>
      <c r="K43" s="19"/>
      <c r="L43" s="19"/>
      <c r="M43" s="19"/>
      <c r="N43" s="19"/>
      <c r="O43" s="19"/>
      <c r="P43" s="19"/>
      <c r="Q43" s="49"/>
      <c r="R43" s="1"/>
      <c r="S43" s="1"/>
      <c r="T43" s="1"/>
      <c r="U43" s="1"/>
      <c r="V43" s="1"/>
      <c r="W43" s="1"/>
    </row>
    <row r="44" spans="1:23" ht="0.75" hidden="1" customHeight="1">
      <c r="A44" s="56"/>
      <c r="B44" s="49"/>
      <c r="C44" s="49"/>
      <c r="D44" s="50"/>
      <c r="E44" s="50"/>
      <c r="F44" s="50"/>
      <c r="G44" s="72"/>
      <c r="H44" s="73"/>
      <c r="I44" s="19"/>
      <c r="J44" s="19"/>
      <c r="K44" s="19"/>
      <c r="L44" s="19"/>
      <c r="M44" s="19"/>
      <c r="N44" s="19"/>
      <c r="O44" s="19"/>
      <c r="P44" s="19"/>
      <c r="Q44" s="49"/>
      <c r="R44" s="1"/>
      <c r="S44" s="1"/>
      <c r="T44" s="1"/>
      <c r="U44" s="1"/>
      <c r="V44" s="1"/>
      <c r="W44" s="1"/>
    </row>
    <row r="45" spans="1:23" ht="12.75" hidden="1" customHeight="1">
      <c r="A45" s="56"/>
      <c r="B45" s="49"/>
      <c r="C45" s="49"/>
      <c r="D45" s="50"/>
      <c r="E45" s="50"/>
      <c r="F45" s="50"/>
      <c r="G45" s="72"/>
      <c r="H45" s="73"/>
      <c r="I45" s="19"/>
      <c r="J45" s="19"/>
      <c r="K45" s="19"/>
      <c r="L45" s="19"/>
      <c r="M45" s="19"/>
      <c r="N45" s="19"/>
      <c r="O45" s="19"/>
      <c r="P45" s="19"/>
      <c r="Q45" s="49"/>
      <c r="R45" s="1"/>
      <c r="S45" s="1"/>
      <c r="T45" s="1"/>
      <c r="U45" s="1"/>
      <c r="V45" s="1"/>
      <c r="W45" s="1"/>
    </row>
    <row r="46" spans="1:23" ht="16.5" hidden="1" customHeight="1">
      <c r="A46" s="56"/>
      <c r="B46" s="49"/>
      <c r="C46" s="49"/>
      <c r="D46" s="50"/>
      <c r="E46" s="50"/>
      <c r="F46" s="50"/>
      <c r="G46" s="72"/>
      <c r="H46" s="73"/>
      <c r="I46" s="19"/>
      <c r="J46" s="19"/>
      <c r="K46" s="19"/>
      <c r="L46" s="19"/>
      <c r="M46" s="19"/>
      <c r="N46" s="19"/>
      <c r="O46" s="19"/>
      <c r="P46" s="19"/>
      <c r="Q46" s="49"/>
      <c r="R46" s="1"/>
      <c r="S46" s="1"/>
      <c r="T46" s="1"/>
      <c r="U46" s="1"/>
      <c r="V46" s="1"/>
      <c r="W46" s="1"/>
    </row>
    <row r="47" spans="1:23" ht="16.5" customHeight="1">
      <c r="A47" s="56"/>
      <c r="B47" s="49"/>
      <c r="C47" s="49"/>
      <c r="D47" s="50"/>
      <c r="E47" s="50"/>
      <c r="F47" s="50"/>
      <c r="G47" s="26" t="s">
        <v>2</v>
      </c>
      <c r="H47" s="20"/>
      <c r="I47" s="20"/>
      <c r="J47" s="20"/>
      <c r="K47" s="20"/>
      <c r="L47" s="20"/>
      <c r="M47" s="20"/>
      <c r="N47" s="20"/>
      <c r="O47" s="20"/>
      <c r="P47" s="20"/>
      <c r="Q47" s="49"/>
      <c r="R47" s="1"/>
      <c r="S47" s="1"/>
      <c r="T47" s="1"/>
      <c r="U47" s="1"/>
      <c r="V47" s="1"/>
      <c r="W47" s="1"/>
    </row>
    <row r="48" spans="1:23" ht="31.5" customHeight="1">
      <c r="A48" s="56"/>
      <c r="B48" s="49"/>
      <c r="C48" s="49"/>
      <c r="D48" s="50"/>
      <c r="E48" s="50"/>
      <c r="F48" s="50"/>
      <c r="G48" s="26" t="s">
        <v>3</v>
      </c>
      <c r="H48" s="20">
        <f>I48+J48+K48+L48+M48+N48+O48</f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49"/>
      <c r="R48" s="1"/>
      <c r="S48" s="1"/>
      <c r="T48" s="1"/>
      <c r="U48" s="1"/>
      <c r="V48" s="1"/>
      <c r="W48" s="1"/>
    </row>
    <row r="49" spans="1:23" ht="30" customHeight="1">
      <c r="A49" s="56"/>
      <c r="B49" s="49"/>
      <c r="C49" s="49"/>
      <c r="D49" s="50"/>
      <c r="E49" s="50"/>
      <c r="F49" s="50"/>
      <c r="G49" s="26" t="s">
        <v>4</v>
      </c>
      <c r="H49" s="20">
        <f>I49+J49+K49+L49+M49+N49+O49</f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49"/>
      <c r="R49" s="1"/>
      <c r="S49" s="1"/>
      <c r="T49" s="1"/>
      <c r="U49" s="1"/>
      <c r="V49" s="1"/>
      <c r="W49" s="1"/>
    </row>
    <row r="50" spans="1:23" ht="32.25" customHeight="1">
      <c r="A50" s="56"/>
      <c r="B50" s="49"/>
      <c r="C50" s="49"/>
      <c r="D50" s="50"/>
      <c r="E50" s="50"/>
      <c r="F50" s="50"/>
      <c r="G50" s="27" t="s">
        <v>5</v>
      </c>
      <c r="H50" s="21">
        <f>SUM(I50:O50)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0">
        <v>0</v>
      </c>
      <c r="O50" s="20">
        <v>0</v>
      </c>
      <c r="P50" s="21">
        <v>0</v>
      </c>
      <c r="Q50" s="49"/>
      <c r="R50" s="1"/>
      <c r="S50" s="1"/>
      <c r="T50" s="1"/>
      <c r="U50" s="1"/>
      <c r="V50" s="1"/>
      <c r="W50" s="1"/>
    </row>
    <row r="51" spans="1:23" ht="32.25" customHeight="1">
      <c r="A51" s="56"/>
      <c r="B51" s="49"/>
      <c r="C51" s="49"/>
      <c r="D51" s="50"/>
      <c r="E51" s="50"/>
      <c r="F51" s="50"/>
      <c r="G51" s="26" t="s">
        <v>6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f>'[1]к бюджету 27.06.14'!L41</f>
        <v>0</v>
      </c>
      <c r="O51" s="20">
        <f>'[1]к бюджету 27.06.14'!M41</f>
        <v>0</v>
      </c>
      <c r="P51" s="20">
        <v>0</v>
      </c>
      <c r="Q51" s="49"/>
      <c r="R51" s="1"/>
      <c r="S51" s="1"/>
      <c r="T51" s="1"/>
      <c r="U51" s="1"/>
      <c r="V51" s="1"/>
      <c r="W51" s="1"/>
    </row>
    <row r="52" spans="1:23" ht="15" customHeight="1">
      <c r="A52" s="56" t="s">
        <v>30</v>
      </c>
      <c r="B52" s="49" t="s">
        <v>16</v>
      </c>
      <c r="C52" s="49"/>
      <c r="D52" s="50" t="s">
        <v>62</v>
      </c>
      <c r="E52" s="50" t="s">
        <v>66</v>
      </c>
      <c r="F52" s="50" t="s">
        <v>0</v>
      </c>
      <c r="G52" s="26" t="s">
        <v>1</v>
      </c>
      <c r="H52" s="16">
        <f t="shared" ref="H52:O52" si="5">SUM(H54+H55+H57+H58)</f>
        <v>3000</v>
      </c>
      <c r="I52" s="16">
        <f t="shared" si="5"/>
        <v>0</v>
      </c>
      <c r="J52" s="16">
        <f t="shared" si="5"/>
        <v>0</v>
      </c>
      <c r="K52" s="16">
        <f t="shared" si="5"/>
        <v>3000</v>
      </c>
      <c r="L52" s="16">
        <f t="shared" si="5"/>
        <v>0</v>
      </c>
      <c r="M52" s="16">
        <f t="shared" si="5"/>
        <v>0</v>
      </c>
      <c r="N52" s="16">
        <f t="shared" si="5"/>
        <v>0</v>
      </c>
      <c r="O52" s="16">
        <f t="shared" si="5"/>
        <v>0</v>
      </c>
      <c r="P52" s="16">
        <v>0</v>
      </c>
      <c r="Q52" s="54" t="s">
        <v>69</v>
      </c>
      <c r="R52" s="1"/>
      <c r="S52" s="1"/>
      <c r="T52" s="1"/>
      <c r="U52" s="1"/>
      <c r="V52" s="1"/>
      <c r="W52" s="1"/>
    </row>
    <row r="53" spans="1:23" ht="18" customHeight="1">
      <c r="A53" s="56"/>
      <c r="B53" s="49"/>
      <c r="C53" s="49"/>
      <c r="D53" s="50"/>
      <c r="E53" s="50"/>
      <c r="F53" s="50"/>
      <c r="G53" s="26" t="s">
        <v>2</v>
      </c>
      <c r="H53" s="17"/>
      <c r="I53" s="17"/>
      <c r="J53" s="17"/>
      <c r="K53" s="17"/>
      <c r="L53" s="17"/>
      <c r="M53" s="17"/>
      <c r="N53" s="17"/>
      <c r="O53" s="17"/>
      <c r="P53" s="17"/>
      <c r="Q53" s="55"/>
      <c r="R53" s="1"/>
      <c r="S53" s="1"/>
      <c r="T53" s="1"/>
      <c r="U53" s="1"/>
      <c r="V53" s="1"/>
      <c r="W53" s="1"/>
    </row>
    <row r="54" spans="1:23" ht="30">
      <c r="A54" s="56"/>
      <c r="B54" s="49"/>
      <c r="C54" s="49"/>
      <c r="D54" s="50"/>
      <c r="E54" s="50"/>
      <c r="F54" s="50"/>
      <c r="G54" s="26" t="s">
        <v>3</v>
      </c>
      <c r="H54" s="17">
        <f>SUM(I54:O54)</f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55"/>
      <c r="R54" s="1"/>
      <c r="S54" s="1"/>
      <c r="T54" s="1"/>
      <c r="U54" s="1"/>
      <c r="V54" s="1"/>
      <c r="W54" s="1"/>
    </row>
    <row r="55" spans="1:23" ht="12.75" customHeight="1">
      <c r="A55" s="56"/>
      <c r="B55" s="49"/>
      <c r="C55" s="49"/>
      <c r="D55" s="50"/>
      <c r="E55" s="50"/>
      <c r="F55" s="50"/>
      <c r="G55" s="51" t="s">
        <v>4</v>
      </c>
      <c r="H55" s="48">
        <f>I55+J55+K55+L55+M55+N55+O55</f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75">
        <v>0</v>
      </c>
      <c r="Q55" s="55"/>
      <c r="R55" s="1"/>
      <c r="S55" s="1"/>
      <c r="T55" s="1"/>
      <c r="U55" s="1"/>
      <c r="V55" s="1"/>
      <c r="W55" s="1"/>
    </row>
    <row r="56" spans="1:23" ht="12.75" customHeight="1">
      <c r="A56" s="56"/>
      <c r="B56" s="49"/>
      <c r="C56" s="49"/>
      <c r="D56" s="50"/>
      <c r="E56" s="50"/>
      <c r="F56" s="50"/>
      <c r="G56" s="51"/>
      <c r="H56" s="48"/>
      <c r="I56" s="48"/>
      <c r="J56" s="48"/>
      <c r="K56" s="48"/>
      <c r="L56" s="48"/>
      <c r="M56" s="48"/>
      <c r="N56" s="48"/>
      <c r="O56" s="48"/>
      <c r="P56" s="76"/>
      <c r="Q56" s="55"/>
      <c r="R56" s="1"/>
      <c r="S56" s="1"/>
      <c r="T56" s="1"/>
      <c r="U56" s="1"/>
      <c r="V56" s="1"/>
      <c r="W56" s="1"/>
    </row>
    <row r="57" spans="1:23" ht="30">
      <c r="A57" s="56"/>
      <c r="B57" s="49"/>
      <c r="C57" s="49"/>
      <c r="D57" s="50"/>
      <c r="E57" s="50"/>
      <c r="F57" s="50"/>
      <c r="G57" s="27" t="s">
        <v>5</v>
      </c>
      <c r="H57" s="18">
        <f>SUM(I57:O57)</f>
        <v>3000</v>
      </c>
      <c r="I57" s="18">
        <v>0</v>
      </c>
      <c r="J57" s="18">
        <v>0</v>
      </c>
      <c r="K57" s="18">
        <v>3000</v>
      </c>
      <c r="L57" s="18">
        <v>0</v>
      </c>
      <c r="M57" s="18">
        <v>0</v>
      </c>
      <c r="N57" s="17">
        <v>0</v>
      </c>
      <c r="O57" s="17">
        <v>0</v>
      </c>
      <c r="P57" s="18">
        <v>0</v>
      </c>
      <c r="Q57" s="55"/>
      <c r="R57" s="1"/>
      <c r="S57" s="1"/>
      <c r="T57" s="4"/>
      <c r="U57" s="1"/>
      <c r="V57" s="1"/>
      <c r="W57" s="1"/>
    </row>
    <row r="58" spans="1:23" ht="70.5" customHeight="1">
      <c r="A58" s="56"/>
      <c r="B58" s="49"/>
      <c r="C58" s="49"/>
      <c r="D58" s="50"/>
      <c r="E58" s="50"/>
      <c r="F58" s="50"/>
      <c r="G58" s="26" t="s">
        <v>6</v>
      </c>
      <c r="H58" s="17">
        <f>SUM(I58:O58)</f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55"/>
      <c r="R58" s="1"/>
      <c r="S58" s="1"/>
      <c r="T58" s="1"/>
      <c r="U58" s="1"/>
      <c r="V58" s="1"/>
      <c r="W58" s="1"/>
    </row>
    <row r="59" spans="1:23" ht="16.5" customHeight="1">
      <c r="A59" s="71" t="s">
        <v>18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1"/>
      <c r="S59" s="1"/>
      <c r="T59" s="1"/>
      <c r="U59" s="1"/>
      <c r="V59" s="1"/>
      <c r="W59" s="1"/>
    </row>
    <row r="60" spans="1:23" ht="18" customHeight="1">
      <c r="A60" s="56" t="s">
        <v>31</v>
      </c>
      <c r="B60" s="49" t="s">
        <v>55</v>
      </c>
      <c r="C60" s="49"/>
      <c r="D60" s="50" t="s">
        <v>62</v>
      </c>
      <c r="E60" s="50" t="s">
        <v>52</v>
      </c>
      <c r="F60" s="50" t="s">
        <v>0</v>
      </c>
      <c r="G60" s="26" t="s">
        <v>1</v>
      </c>
      <c r="H60" s="16">
        <f t="shared" ref="H60:M60" si="6">SUM(H62+H63+H65+H66)</f>
        <v>3997233</v>
      </c>
      <c r="I60" s="16">
        <f t="shared" si="6"/>
        <v>969261</v>
      </c>
      <c r="J60" s="16">
        <f t="shared" si="6"/>
        <v>3027972</v>
      </c>
      <c r="K60" s="16">
        <f t="shared" si="6"/>
        <v>0</v>
      </c>
      <c r="L60" s="16">
        <f t="shared" si="6"/>
        <v>0</v>
      </c>
      <c r="M60" s="16">
        <f t="shared" si="6"/>
        <v>0</v>
      </c>
      <c r="N60" s="16">
        <f>SUM(N62+N63+N65+N66)</f>
        <v>0</v>
      </c>
      <c r="O60" s="16">
        <f>SUM(O62+O63+O65+O66)</f>
        <v>0</v>
      </c>
      <c r="P60" s="16">
        <v>0</v>
      </c>
      <c r="Q60" s="49" t="s">
        <v>60</v>
      </c>
    </row>
    <row r="61" spans="1:23" ht="15.75">
      <c r="A61" s="56"/>
      <c r="B61" s="49"/>
      <c r="C61" s="49"/>
      <c r="D61" s="50"/>
      <c r="E61" s="50"/>
      <c r="F61" s="50"/>
      <c r="G61" s="26" t="s">
        <v>2</v>
      </c>
      <c r="H61" s="17"/>
      <c r="I61" s="17"/>
      <c r="J61" s="17"/>
      <c r="K61" s="17"/>
      <c r="L61" s="17"/>
      <c r="M61" s="17"/>
      <c r="N61" s="17"/>
      <c r="O61" s="17"/>
      <c r="P61" s="17"/>
      <c r="Q61" s="49"/>
    </row>
    <row r="62" spans="1:23" ht="30">
      <c r="A62" s="56"/>
      <c r="B62" s="49"/>
      <c r="C62" s="49"/>
      <c r="D62" s="50"/>
      <c r="E62" s="50"/>
      <c r="F62" s="50"/>
      <c r="G62" s="26" t="s">
        <v>3</v>
      </c>
      <c r="H62" s="17">
        <f>SUM(I62:O62)</f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49"/>
    </row>
    <row r="63" spans="1:23" ht="12.75" customHeight="1">
      <c r="A63" s="56"/>
      <c r="B63" s="49"/>
      <c r="C63" s="49"/>
      <c r="D63" s="50"/>
      <c r="E63" s="50"/>
      <c r="F63" s="50"/>
      <c r="G63" s="51" t="s">
        <v>4</v>
      </c>
      <c r="H63" s="48">
        <f>I63+J63+K63+L63+M63+N63+O63</f>
        <v>2620000</v>
      </c>
      <c r="I63" s="48">
        <v>620000</v>
      </c>
      <c r="J63" s="48">
        <v>2000000</v>
      </c>
      <c r="K63" s="48">
        <v>0</v>
      </c>
      <c r="L63" s="48">
        <v>0</v>
      </c>
      <c r="M63" s="48">
        <v>0</v>
      </c>
      <c r="N63" s="74">
        <v>0</v>
      </c>
      <c r="O63" s="48">
        <v>0</v>
      </c>
      <c r="P63" s="75">
        <v>0</v>
      </c>
      <c r="Q63" s="49"/>
    </row>
    <row r="64" spans="1:23" ht="18.75" customHeight="1">
      <c r="A64" s="56"/>
      <c r="B64" s="49"/>
      <c r="C64" s="49"/>
      <c r="D64" s="50"/>
      <c r="E64" s="50"/>
      <c r="F64" s="50"/>
      <c r="G64" s="51"/>
      <c r="H64" s="48"/>
      <c r="I64" s="48"/>
      <c r="J64" s="48"/>
      <c r="K64" s="48"/>
      <c r="L64" s="48"/>
      <c r="M64" s="48"/>
      <c r="N64" s="74"/>
      <c r="O64" s="48"/>
      <c r="P64" s="76"/>
      <c r="Q64" s="49"/>
    </row>
    <row r="65" spans="1:17" ht="30">
      <c r="A65" s="56"/>
      <c r="B65" s="49"/>
      <c r="C65" s="49"/>
      <c r="D65" s="50"/>
      <c r="E65" s="50"/>
      <c r="F65" s="50"/>
      <c r="G65" s="27" t="s">
        <v>5</v>
      </c>
      <c r="H65" s="33">
        <f>SUM(I65:O65)</f>
        <v>1377233</v>
      </c>
      <c r="I65" s="18">
        <v>349261</v>
      </c>
      <c r="J65" s="18">
        <v>1027972</v>
      </c>
      <c r="K65" s="18">
        <v>0</v>
      </c>
      <c r="L65" s="18">
        <v>0</v>
      </c>
      <c r="M65" s="18">
        <v>0</v>
      </c>
      <c r="N65" s="17">
        <v>0</v>
      </c>
      <c r="O65" s="17">
        <v>0</v>
      </c>
      <c r="P65" s="18">
        <v>0</v>
      </c>
      <c r="Q65" s="49"/>
    </row>
    <row r="66" spans="1:17" ht="195" customHeight="1">
      <c r="A66" s="56"/>
      <c r="B66" s="49"/>
      <c r="C66" s="49"/>
      <c r="D66" s="50"/>
      <c r="E66" s="50"/>
      <c r="F66" s="50"/>
      <c r="G66" s="26" t="s">
        <v>6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49"/>
    </row>
    <row r="67" spans="1:17" ht="20.25" customHeight="1">
      <c r="A67" s="56" t="s">
        <v>30</v>
      </c>
      <c r="B67" s="54" t="s">
        <v>50</v>
      </c>
      <c r="C67" s="55"/>
      <c r="D67" s="50" t="s">
        <v>62</v>
      </c>
      <c r="E67" s="50" t="s">
        <v>65</v>
      </c>
      <c r="F67" s="50" t="s">
        <v>0</v>
      </c>
      <c r="G67" s="26" t="s">
        <v>1</v>
      </c>
      <c r="H67" s="16">
        <f t="shared" ref="H67:O67" si="7">SUM(H69+H70+H72+H73)</f>
        <v>255102</v>
      </c>
      <c r="I67" s="16">
        <f t="shared" si="7"/>
        <v>0</v>
      </c>
      <c r="J67" s="16">
        <f t="shared" si="7"/>
        <v>0</v>
      </c>
      <c r="K67" s="16">
        <f t="shared" si="7"/>
        <v>255102</v>
      </c>
      <c r="L67" s="16">
        <f t="shared" si="7"/>
        <v>0</v>
      </c>
      <c r="M67" s="16">
        <f t="shared" si="7"/>
        <v>0</v>
      </c>
      <c r="N67" s="16">
        <f t="shared" si="7"/>
        <v>0</v>
      </c>
      <c r="O67" s="16">
        <f t="shared" si="7"/>
        <v>0</v>
      </c>
      <c r="P67" s="16">
        <v>0</v>
      </c>
      <c r="Q67" s="49" t="s">
        <v>54</v>
      </c>
    </row>
    <row r="68" spans="1:17" ht="15.75">
      <c r="A68" s="56"/>
      <c r="B68" s="55"/>
      <c r="C68" s="55"/>
      <c r="D68" s="50"/>
      <c r="E68" s="50"/>
      <c r="F68" s="50"/>
      <c r="G68" s="26" t="s">
        <v>2</v>
      </c>
      <c r="H68" s="17"/>
      <c r="I68" s="17"/>
      <c r="J68" s="17"/>
      <c r="K68" s="17"/>
      <c r="L68" s="17"/>
      <c r="M68" s="17"/>
      <c r="N68" s="17"/>
      <c r="O68" s="17"/>
      <c r="P68" s="17"/>
      <c r="Q68" s="49"/>
    </row>
    <row r="69" spans="1:17" ht="30">
      <c r="A69" s="56"/>
      <c r="B69" s="55"/>
      <c r="C69" s="55"/>
      <c r="D69" s="50"/>
      <c r="E69" s="50"/>
      <c r="F69" s="50"/>
      <c r="G69" s="26" t="s">
        <v>3</v>
      </c>
      <c r="H69" s="17">
        <f>SUM(I69:O69)</f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49"/>
    </row>
    <row r="70" spans="1:17" ht="12.75" customHeight="1">
      <c r="A70" s="56"/>
      <c r="B70" s="55"/>
      <c r="C70" s="55"/>
      <c r="D70" s="50"/>
      <c r="E70" s="50"/>
      <c r="F70" s="50"/>
      <c r="G70" s="51" t="s">
        <v>4</v>
      </c>
      <c r="H70" s="48">
        <f>I70+J70+K70+L70+M70+N70+O70</f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75">
        <v>0</v>
      </c>
      <c r="Q70" s="49"/>
    </row>
    <row r="71" spans="1:17" ht="16.5" customHeight="1">
      <c r="A71" s="56"/>
      <c r="B71" s="55"/>
      <c r="C71" s="55"/>
      <c r="D71" s="50"/>
      <c r="E71" s="50"/>
      <c r="F71" s="50"/>
      <c r="G71" s="51"/>
      <c r="H71" s="48"/>
      <c r="I71" s="48"/>
      <c r="J71" s="48"/>
      <c r="K71" s="48"/>
      <c r="L71" s="48"/>
      <c r="M71" s="48"/>
      <c r="N71" s="48"/>
      <c r="O71" s="48"/>
      <c r="P71" s="76"/>
      <c r="Q71" s="49"/>
    </row>
    <row r="72" spans="1:17" ht="30">
      <c r="A72" s="56"/>
      <c r="B72" s="55"/>
      <c r="C72" s="55"/>
      <c r="D72" s="50"/>
      <c r="E72" s="50"/>
      <c r="F72" s="50"/>
      <c r="G72" s="27" t="s">
        <v>5</v>
      </c>
      <c r="H72" s="18">
        <f>SUM(I72:O72)</f>
        <v>255102</v>
      </c>
      <c r="I72" s="18">
        <v>0</v>
      </c>
      <c r="J72" s="18">
        <v>0</v>
      </c>
      <c r="K72" s="18">
        <v>255102</v>
      </c>
      <c r="L72" s="18">
        <v>0</v>
      </c>
      <c r="M72" s="18">
        <v>0</v>
      </c>
      <c r="N72" s="17">
        <v>0</v>
      </c>
      <c r="O72" s="17">
        <v>0</v>
      </c>
      <c r="P72" s="18">
        <v>0</v>
      </c>
      <c r="Q72" s="49"/>
    </row>
    <row r="73" spans="1:17" ht="87" customHeight="1">
      <c r="A73" s="56"/>
      <c r="B73" s="55"/>
      <c r="C73" s="55"/>
      <c r="D73" s="50"/>
      <c r="E73" s="50"/>
      <c r="F73" s="50"/>
      <c r="G73" s="26" t="s">
        <v>6</v>
      </c>
      <c r="H73" s="17">
        <f>SUM(I73:O73)</f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49"/>
    </row>
    <row r="74" spans="1:17" ht="15.75" customHeight="1">
      <c r="A74" s="80" t="s">
        <v>29</v>
      </c>
      <c r="B74" s="54" t="s">
        <v>51</v>
      </c>
      <c r="C74" s="55"/>
      <c r="D74" s="50" t="s">
        <v>62</v>
      </c>
      <c r="E74" s="50" t="s">
        <v>64</v>
      </c>
      <c r="F74" s="50" t="s">
        <v>0</v>
      </c>
      <c r="G74" s="26" t="s">
        <v>1</v>
      </c>
      <c r="H74" s="16">
        <f t="shared" ref="H74:O74" si="8">SUM(H76+H77+H79+H80)</f>
        <v>706467</v>
      </c>
      <c r="I74" s="16">
        <f t="shared" si="8"/>
        <v>0</v>
      </c>
      <c r="J74" s="16">
        <f t="shared" si="8"/>
        <v>0</v>
      </c>
      <c r="K74" s="16">
        <f t="shared" si="8"/>
        <v>706467</v>
      </c>
      <c r="L74" s="16">
        <f t="shared" si="8"/>
        <v>0</v>
      </c>
      <c r="M74" s="16">
        <f t="shared" si="8"/>
        <v>0</v>
      </c>
      <c r="N74" s="16">
        <f t="shared" si="8"/>
        <v>0</v>
      </c>
      <c r="O74" s="16">
        <f t="shared" si="8"/>
        <v>0</v>
      </c>
      <c r="P74" s="16">
        <v>0</v>
      </c>
      <c r="Q74" s="49" t="s">
        <v>53</v>
      </c>
    </row>
    <row r="75" spans="1:17" ht="15.75">
      <c r="A75" s="56"/>
      <c r="B75" s="55"/>
      <c r="C75" s="55"/>
      <c r="D75" s="50"/>
      <c r="E75" s="50"/>
      <c r="F75" s="50"/>
      <c r="G75" s="26" t="s">
        <v>2</v>
      </c>
      <c r="H75" s="17"/>
      <c r="I75" s="17"/>
      <c r="J75" s="17"/>
      <c r="K75" s="17"/>
      <c r="L75" s="17"/>
      <c r="M75" s="17"/>
      <c r="N75" s="17"/>
      <c r="O75" s="17"/>
      <c r="P75" s="17"/>
      <c r="Q75" s="49"/>
    </row>
    <row r="76" spans="1:17" ht="30">
      <c r="A76" s="56"/>
      <c r="B76" s="55"/>
      <c r="C76" s="55"/>
      <c r="D76" s="50"/>
      <c r="E76" s="50"/>
      <c r="F76" s="50"/>
      <c r="G76" s="26" t="s">
        <v>3</v>
      </c>
      <c r="H76" s="17">
        <f>SUM(I76:O76)</f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49"/>
    </row>
    <row r="77" spans="1:17" ht="12.75" customHeight="1">
      <c r="A77" s="56"/>
      <c r="B77" s="55"/>
      <c r="C77" s="55"/>
      <c r="D77" s="50"/>
      <c r="E77" s="50"/>
      <c r="F77" s="50"/>
      <c r="G77" s="51" t="s">
        <v>4</v>
      </c>
      <c r="H77" s="48">
        <f>I77+J77+K77+L77+M77+N77+O77</f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75">
        <v>0</v>
      </c>
      <c r="Q77" s="49"/>
    </row>
    <row r="78" spans="1:17" ht="12.75" customHeight="1">
      <c r="A78" s="56"/>
      <c r="B78" s="55"/>
      <c r="C78" s="55"/>
      <c r="D78" s="50"/>
      <c r="E78" s="50"/>
      <c r="F78" s="50"/>
      <c r="G78" s="51"/>
      <c r="H78" s="48"/>
      <c r="I78" s="48"/>
      <c r="J78" s="48"/>
      <c r="K78" s="48"/>
      <c r="L78" s="48"/>
      <c r="M78" s="48"/>
      <c r="N78" s="48"/>
      <c r="O78" s="48"/>
      <c r="P78" s="76"/>
      <c r="Q78" s="49"/>
    </row>
    <row r="79" spans="1:17" ht="30">
      <c r="A79" s="56"/>
      <c r="B79" s="55"/>
      <c r="C79" s="55"/>
      <c r="D79" s="50"/>
      <c r="E79" s="50"/>
      <c r="F79" s="50"/>
      <c r="G79" s="27" t="s">
        <v>5</v>
      </c>
      <c r="H79" s="18">
        <f>SUM(I79:O79)</f>
        <v>706467</v>
      </c>
      <c r="I79" s="18">
        <v>0</v>
      </c>
      <c r="J79" s="18">
        <v>0</v>
      </c>
      <c r="K79" s="18">
        <v>706467</v>
      </c>
      <c r="L79" s="18">
        <v>0</v>
      </c>
      <c r="M79" s="18">
        <v>0</v>
      </c>
      <c r="N79" s="17">
        <v>0</v>
      </c>
      <c r="O79" s="17">
        <v>0</v>
      </c>
      <c r="P79" s="18">
        <v>0</v>
      </c>
      <c r="Q79" s="49"/>
    </row>
    <row r="80" spans="1:17" ht="104.25" customHeight="1">
      <c r="A80" s="56"/>
      <c r="B80" s="55"/>
      <c r="C80" s="55"/>
      <c r="D80" s="50"/>
      <c r="E80" s="50"/>
      <c r="F80" s="50"/>
      <c r="G80" s="26" t="s">
        <v>6</v>
      </c>
      <c r="H80" s="17">
        <f>SUM(I80:O80)</f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/>
      <c r="Q80" s="49"/>
    </row>
    <row r="81" spans="1:17" ht="15.75" customHeight="1">
      <c r="A81" s="56" t="s">
        <v>32</v>
      </c>
      <c r="B81" s="54" t="s">
        <v>70</v>
      </c>
      <c r="C81" s="55"/>
      <c r="D81" s="50" t="s">
        <v>62</v>
      </c>
      <c r="E81" s="50"/>
      <c r="F81" s="50" t="s">
        <v>0</v>
      </c>
      <c r="G81" s="26" t="s">
        <v>1</v>
      </c>
      <c r="H81" s="16">
        <f t="shared" ref="H81:O81" si="9">SUM(H83+H84+H86+H87)</f>
        <v>0</v>
      </c>
      <c r="I81" s="16">
        <f t="shared" si="9"/>
        <v>0</v>
      </c>
      <c r="J81" s="16">
        <f t="shared" si="9"/>
        <v>0</v>
      </c>
      <c r="K81" s="16">
        <f t="shared" si="9"/>
        <v>0</v>
      </c>
      <c r="L81" s="16">
        <f t="shared" si="9"/>
        <v>0</v>
      </c>
      <c r="M81" s="16">
        <f t="shared" si="9"/>
        <v>0</v>
      </c>
      <c r="N81" s="16">
        <f t="shared" si="9"/>
        <v>0</v>
      </c>
      <c r="O81" s="16">
        <f t="shared" si="9"/>
        <v>0</v>
      </c>
      <c r="P81" s="16">
        <v>0</v>
      </c>
      <c r="Q81" s="49" t="s">
        <v>59</v>
      </c>
    </row>
    <row r="82" spans="1:17" ht="15.75">
      <c r="A82" s="56"/>
      <c r="B82" s="55"/>
      <c r="C82" s="55"/>
      <c r="D82" s="50"/>
      <c r="E82" s="50"/>
      <c r="F82" s="50"/>
      <c r="G82" s="26" t="s">
        <v>2</v>
      </c>
      <c r="H82" s="17"/>
      <c r="I82" s="17"/>
      <c r="J82" s="17"/>
      <c r="K82" s="17"/>
      <c r="L82" s="17"/>
      <c r="M82" s="17"/>
      <c r="N82" s="17"/>
      <c r="O82" s="17"/>
      <c r="P82" s="17"/>
      <c r="Q82" s="49"/>
    </row>
    <row r="83" spans="1:17" ht="30">
      <c r="A83" s="56"/>
      <c r="B83" s="55"/>
      <c r="C83" s="55"/>
      <c r="D83" s="50"/>
      <c r="E83" s="50"/>
      <c r="F83" s="50"/>
      <c r="G83" s="26" t="s">
        <v>3</v>
      </c>
      <c r="H83" s="17">
        <f>SUM(I83:O83)</f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49"/>
    </row>
    <row r="84" spans="1:17" ht="12.75" customHeight="1">
      <c r="A84" s="56"/>
      <c r="B84" s="55"/>
      <c r="C84" s="55"/>
      <c r="D84" s="50"/>
      <c r="E84" s="50"/>
      <c r="F84" s="50"/>
      <c r="G84" s="51" t="s">
        <v>4</v>
      </c>
      <c r="H84" s="48">
        <f>I84+J84+K84+L84+M84+N84+O84</f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84">
        <v>0</v>
      </c>
      <c r="Q84" s="49"/>
    </row>
    <row r="85" spans="1:17" ht="12.75" customHeight="1">
      <c r="A85" s="56"/>
      <c r="B85" s="55"/>
      <c r="C85" s="55"/>
      <c r="D85" s="50"/>
      <c r="E85" s="50"/>
      <c r="F85" s="50"/>
      <c r="G85" s="51"/>
      <c r="H85" s="48"/>
      <c r="I85" s="48"/>
      <c r="J85" s="48"/>
      <c r="K85" s="48"/>
      <c r="L85" s="48"/>
      <c r="M85" s="48"/>
      <c r="N85" s="48"/>
      <c r="O85" s="48"/>
      <c r="P85" s="85"/>
      <c r="Q85" s="49"/>
    </row>
    <row r="86" spans="1:17" ht="30">
      <c r="A86" s="56"/>
      <c r="B86" s="55"/>
      <c r="C86" s="55"/>
      <c r="D86" s="50"/>
      <c r="E86" s="50"/>
      <c r="F86" s="50"/>
      <c r="G86" s="27" t="s">
        <v>5</v>
      </c>
      <c r="H86" s="18">
        <f>SUM(I86:O86)</f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7">
        <v>0</v>
      </c>
      <c r="O86" s="17">
        <v>0</v>
      </c>
      <c r="P86" s="18">
        <v>0</v>
      </c>
      <c r="Q86" s="49"/>
    </row>
    <row r="87" spans="1:17" ht="30">
      <c r="A87" s="56"/>
      <c r="B87" s="55"/>
      <c r="C87" s="55"/>
      <c r="D87" s="50"/>
      <c r="E87" s="50"/>
      <c r="F87" s="50"/>
      <c r="G87" s="26" t="s">
        <v>6</v>
      </c>
      <c r="H87" s="17">
        <f>SUM(I87:O87)</f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49"/>
    </row>
    <row r="88" spans="1:17" ht="15.75" customHeight="1">
      <c r="A88" s="56" t="s">
        <v>56</v>
      </c>
      <c r="B88" s="54" t="s">
        <v>71</v>
      </c>
      <c r="C88" s="55"/>
      <c r="D88" s="50" t="s">
        <v>62</v>
      </c>
      <c r="E88" s="50"/>
      <c r="F88" s="50" t="s">
        <v>0</v>
      </c>
      <c r="G88" s="26" t="s">
        <v>1</v>
      </c>
      <c r="H88" s="16">
        <f t="shared" ref="H88:O88" si="10">SUM(H90+H91+H93+H94)</f>
        <v>174686</v>
      </c>
      <c r="I88" s="16">
        <f t="shared" si="10"/>
        <v>34016</v>
      </c>
      <c r="J88" s="16">
        <v>0</v>
      </c>
      <c r="K88" s="16">
        <f t="shared" si="10"/>
        <v>40000</v>
      </c>
      <c r="L88" s="16">
        <f t="shared" si="10"/>
        <v>40000</v>
      </c>
      <c r="M88" s="16">
        <f t="shared" si="10"/>
        <v>40000</v>
      </c>
      <c r="N88" s="16">
        <f t="shared" si="10"/>
        <v>0</v>
      </c>
      <c r="O88" s="16">
        <f t="shared" si="10"/>
        <v>0</v>
      </c>
      <c r="P88" s="16">
        <f>P93</f>
        <v>40000</v>
      </c>
      <c r="Q88" s="49" t="s">
        <v>82</v>
      </c>
    </row>
    <row r="89" spans="1:17" ht="15.75">
      <c r="A89" s="56"/>
      <c r="B89" s="55"/>
      <c r="C89" s="55"/>
      <c r="D89" s="50"/>
      <c r="E89" s="50"/>
      <c r="F89" s="50"/>
      <c r="G89" s="26" t="s">
        <v>2</v>
      </c>
      <c r="H89" s="17"/>
      <c r="I89" s="17"/>
      <c r="J89" s="17"/>
      <c r="K89" s="17"/>
      <c r="L89" s="17"/>
      <c r="M89" s="17"/>
      <c r="N89" s="17"/>
      <c r="O89" s="17"/>
      <c r="P89" s="17"/>
      <c r="Q89" s="49"/>
    </row>
    <row r="90" spans="1:17" ht="30">
      <c r="A90" s="56"/>
      <c r="B90" s="55"/>
      <c r="C90" s="55"/>
      <c r="D90" s="50"/>
      <c r="E90" s="50"/>
      <c r="F90" s="50"/>
      <c r="G90" s="26" t="s">
        <v>3</v>
      </c>
      <c r="H90" s="17">
        <f>SUM(I90:O90)</f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49"/>
    </row>
    <row r="91" spans="1:17" ht="12.75" customHeight="1">
      <c r="A91" s="56"/>
      <c r="B91" s="55"/>
      <c r="C91" s="55"/>
      <c r="D91" s="50"/>
      <c r="E91" s="50"/>
      <c r="F91" s="50"/>
      <c r="G91" s="51" t="s">
        <v>4</v>
      </c>
      <c r="H91" s="48">
        <f>I91+J91+K91+L91+M91+N91+O91</f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75">
        <v>0</v>
      </c>
      <c r="Q91" s="49"/>
    </row>
    <row r="92" spans="1:17" ht="12.75" customHeight="1">
      <c r="A92" s="56"/>
      <c r="B92" s="55"/>
      <c r="C92" s="55"/>
      <c r="D92" s="50"/>
      <c r="E92" s="50"/>
      <c r="F92" s="50"/>
      <c r="G92" s="51"/>
      <c r="H92" s="48"/>
      <c r="I92" s="48"/>
      <c r="J92" s="48"/>
      <c r="K92" s="48"/>
      <c r="L92" s="48"/>
      <c r="M92" s="48"/>
      <c r="N92" s="48"/>
      <c r="O92" s="48"/>
      <c r="P92" s="76"/>
      <c r="Q92" s="49"/>
    </row>
    <row r="93" spans="1:17" ht="30">
      <c r="A93" s="56"/>
      <c r="B93" s="55"/>
      <c r="C93" s="55"/>
      <c r="D93" s="50"/>
      <c r="E93" s="50"/>
      <c r="F93" s="50"/>
      <c r="G93" s="27" t="s">
        <v>5</v>
      </c>
      <c r="H93" s="18">
        <f>SUM(I93:O93)</f>
        <v>174686</v>
      </c>
      <c r="I93" s="18">
        <v>34016</v>
      </c>
      <c r="J93" s="18">
        <v>20670</v>
      </c>
      <c r="K93" s="18">
        <v>40000</v>
      </c>
      <c r="L93" s="18">
        <v>40000</v>
      </c>
      <c r="M93" s="18">
        <v>40000</v>
      </c>
      <c r="N93" s="17">
        <v>0</v>
      </c>
      <c r="O93" s="17">
        <v>0</v>
      </c>
      <c r="P93" s="18">
        <v>40000</v>
      </c>
      <c r="Q93" s="49"/>
    </row>
    <row r="94" spans="1:17" ht="66.75" customHeight="1">
      <c r="A94" s="56"/>
      <c r="B94" s="55"/>
      <c r="C94" s="55"/>
      <c r="D94" s="50"/>
      <c r="E94" s="50"/>
      <c r="F94" s="50"/>
      <c r="G94" s="26" t="s">
        <v>6</v>
      </c>
      <c r="H94" s="17">
        <f>SUM(I94:O94)</f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49"/>
    </row>
    <row r="95" spans="1:17" ht="16.5" customHeight="1">
      <c r="A95" s="56" t="s">
        <v>57</v>
      </c>
      <c r="B95" s="54" t="s">
        <v>73</v>
      </c>
      <c r="C95" s="55"/>
      <c r="D95" s="50" t="s">
        <v>62</v>
      </c>
      <c r="E95" s="50"/>
      <c r="F95" s="50" t="s">
        <v>0</v>
      </c>
      <c r="G95" s="26" t="s">
        <v>1</v>
      </c>
      <c r="H95" s="16">
        <f t="shared" ref="H95:O95" si="11">SUM(H97+H98+H100+H101)</f>
        <v>274262</v>
      </c>
      <c r="I95" s="16">
        <f t="shared" si="11"/>
        <v>74262</v>
      </c>
      <c r="J95" s="16">
        <f t="shared" si="11"/>
        <v>0</v>
      </c>
      <c r="K95" s="16">
        <f t="shared" si="11"/>
        <v>50000</v>
      </c>
      <c r="L95" s="16">
        <f t="shared" si="11"/>
        <v>50000</v>
      </c>
      <c r="M95" s="16">
        <f t="shared" si="11"/>
        <v>50000</v>
      </c>
      <c r="N95" s="16">
        <f t="shared" si="11"/>
        <v>0</v>
      </c>
      <c r="O95" s="16">
        <f t="shared" si="11"/>
        <v>0</v>
      </c>
      <c r="P95" s="16">
        <v>50000</v>
      </c>
      <c r="Q95" s="49" t="s">
        <v>72</v>
      </c>
    </row>
    <row r="96" spans="1:17" ht="15.75">
      <c r="A96" s="56"/>
      <c r="B96" s="55"/>
      <c r="C96" s="55"/>
      <c r="D96" s="50"/>
      <c r="E96" s="50"/>
      <c r="F96" s="50"/>
      <c r="G96" s="26" t="s">
        <v>2</v>
      </c>
      <c r="H96" s="17"/>
      <c r="I96" s="17"/>
      <c r="J96" s="17"/>
      <c r="K96" s="17"/>
      <c r="L96" s="17"/>
      <c r="M96" s="17"/>
      <c r="N96" s="17"/>
      <c r="O96" s="17"/>
      <c r="P96" s="17"/>
      <c r="Q96" s="49"/>
    </row>
    <row r="97" spans="1:18" ht="30">
      <c r="A97" s="56"/>
      <c r="B97" s="55"/>
      <c r="C97" s="55"/>
      <c r="D97" s="50"/>
      <c r="E97" s="50"/>
      <c r="F97" s="50"/>
      <c r="G97" s="26" t="s">
        <v>3</v>
      </c>
      <c r="H97" s="17">
        <f>SUM(I97:O97)</f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49"/>
    </row>
    <row r="98" spans="1:18" ht="12.75" customHeight="1">
      <c r="A98" s="56"/>
      <c r="B98" s="55"/>
      <c r="C98" s="55"/>
      <c r="D98" s="50"/>
      <c r="E98" s="50"/>
      <c r="F98" s="50"/>
      <c r="G98" s="51" t="s">
        <v>4</v>
      </c>
      <c r="H98" s="48">
        <f>I98+J98+K98+L98+M98+N98+O98</f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75">
        <v>0</v>
      </c>
      <c r="Q98" s="49"/>
    </row>
    <row r="99" spans="1:18" ht="12.75" customHeight="1">
      <c r="A99" s="56"/>
      <c r="B99" s="55"/>
      <c r="C99" s="55"/>
      <c r="D99" s="50"/>
      <c r="E99" s="50"/>
      <c r="F99" s="50"/>
      <c r="G99" s="51"/>
      <c r="H99" s="48"/>
      <c r="I99" s="48"/>
      <c r="J99" s="48"/>
      <c r="K99" s="48"/>
      <c r="L99" s="48"/>
      <c r="M99" s="48"/>
      <c r="N99" s="48"/>
      <c r="O99" s="48"/>
      <c r="P99" s="76"/>
      <c r="Q99" s="49"/>
    </row>
    <row r="100" spans="1:18" ht="30">
      <c r="A100" s="56"/>
      <c r="B100" s="55"/>
      <c r="C100" s="55"/>
      <c r="D100" s="50"/>
      <c r="E100" s="50"/>
      <c r="F100" s="50"/>
      <c r="G100" s="27" t="s">
        <v>5</v>
      </c>
      <c r="H100" s="18">
        <f>I100+J100+K100+L100+M100+P100</f>
        <v>274262</v>
      </c>
      <c r="I100" s="18">
        <v>74262</v>
      </c>
      <c r="J100" s="18">
        <v>0</v>
      </c>
      <c r="K100" s="18">
        <v>50000</v>
      </c>
      <c r="L100" s="18">
        <v>50000</v>
      </c>
      <c r="M100" s="18">
        <v>50000</v>
      </c>
      <c r="N100" s="17">
        <v>0</v>
      </c>
      <c r="O100" s="17">
        <v>0</v>
      </c>
      <c r="P100" s="18">
        <v>50000</v>
      </c>
      <c r="Q100" s="49"/>
    </row>
    <row r="101" spans="1:18" ht="30">
      <c r="A101" s="56"/>
      <c r="B101" s="55"/>
      <c r="C101" s="55"/>
      <c r="D101" s="50"/>
      <c r="E101" s="50"/>
      <c r="F101" s="50"/>
      <c r="G101" s="26" t="s">
        <v>6</v>
      </c>
      <c r="H101" s="17">
        <f>SUM(I101:O101)</f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/>
      <c r="Q101" s="49"/>
    </row>
    <row r="102" spans="1:18" ht="15.75">
      <c r="A102" s="79" t="s">
        <v>43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</row>
    <row r="103" spans="1:18" ht="17.25" customHeight="1">
      <c r="A103" s="71" t="s">
        <v>38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</row>
    <row r="104" spans="1:18" ht="17.25" customHeight="1">
      <c r="A104" s="56" t="s">
        <v>31</v>
      </c>
      <c r="B104" s="54" t="s">
        <v>34</v>
      </c>
      <c r="C104" s="55"/>
      <c r="D104" s="50" t="s">
        <v>62</v>
      </c>
      <c r="E104" s="50" t="s">
        <v>63</v>
      </c>
      <c r="F104" s="50" t="s">
        <v>0</v>
      </c>
      <c r="G104" s="26" t="s">
        <v>1</v>
      </c>
      <c r="H104" s="16">
        <f>SUM(H106+H107+H109+H110)</f>
        <v>18278097</v>
      </c>
      <c r="I104" s="16">
        <f t="shared" ref="I104:O104" si="12">SUM(I106+I107+I109+I110)</f>
        <v>18278097</v>
      </c>
      <c r="J104" s="16">
        <f t="shared" si="12"/>
        <v>0</v>
      </c>
      <c r="K104" s="16">
        <f t="shared" si="12"/>
        <v>0</v>
      </c>
      <c r="L104" s="16">
        <f t="shared" si="12"/>
        <v>0</v>
      </c>
      <c r="M104" s="16">
        <f t="shared" si="12"/>
        <v>0</v>
      </c>
      <c r="N104" s="16">
        <f t="shared" si="12"/>
        <v>0</v>
      </c>
      <c r="O104" s="16">
        <f t="shared" si="12"/>
        <v>0</v>
      </c>
      <c r="P104" s="16">
        <v>0</v>
      </c>
      <c r="Q104" s="49" t="s">
        <v>47</v>
      </c>
    </row>
    <row r="105" spans="1:18" ht="15.75">
      <c r="A105" s="56"/>
      <c r="B105" s="55"/>
      <c r="C105" s="55"/>
      <c r="D105" s="50"/>
      <c r="E105" s="50"/>
      <c r="F105" s="50"/>
      <c r="G105" s="26" t="s">
        <v>2</v>
      </c>
      <c r="H105" s="17"/>
      <c r="I105" s="17"/>
      <c r="J105" s="17"/>
      <c r="K105" s="17"/>
      <c r="L105" s="17"/>
      <c r="M105" s="17"/>
      <c r="N105" s="17"/>
      <c r="O105" s="17"/>
      <c r="P105" s="17"/>
      <c r="Q105" s="49"/>
    </row>
    <row r="106" spans="1:18" ht="30">
      <c r="A106" s="56"/>
      <c r="B106" s="55"/>
      <c r="C106" s="55"/>
      <c r="D106" s="50"/>
      <c r="E106" s="50"/>
      <c r="F106" s="50"/>
      <c r="G106" s="26" t="s">
        <v>3</v>
      </c>
      <c r="H106" s="17">
        <f>SUM(I106:O106)</f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49"/>
    </row>
    <row r="107" spans="1:18" ht="12.75" customHeight="1">
      <c r="A107" s="56"/>
      <c r="B107" s="55"/>
      <c r="C107" s="55"/>
      <c r="D107" s="50"/>
      <c r="E107" s="50"/>
      <c r="F107" s="50"/>
      <c r="G107" s="51" t="s">
        <v>4</v>
      </c>
      <c r="H107" s="48">
        <f>I107+J107+K107+L107+M107+N107+O107</f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75">
        <v>0</v>
      </c>
      <c r="Q107" s="49"/>
    </row>
    <row r="108" spans="1:18" ht="12.75" customHeight="1">
      <c r="A108" s="56"/>
      <c r="B108" s="55"/>
      <c r="C108" s="55"/>
      <c r="D108" s="50"/>
      <c r="E108" s="50"/>
      <c r="F108" s="50"/>
      <c r="G108" s="51"/>
      <c r="H108" s="48"/>
      <c r="I108" s="48"/>
      <c r="J108" s="48"/>
      <c r="K108" s="48"/>
      <c r="L108" s="48"/>
      <c r="M108" s="48"/>
      <c r="N108" s="48"/>
      <c r="O108" s="48"/>
      <c r="P108" s="76"/>
      <c r="Q108" s="49"/>
    </row>
    <row r="109" spans="1:18" ht="30">
      <c r="A109" s="56"/>
      <c r="B109" s="55"/>
      <c r="C109" s="55"/>
      <c r="D109" s="50"/>
      <c r="E109" s="50"/>
      <c r="F109" s="50"/>
      <c r="G109" s="27" t="s">
        <v>5</v>
      </c>
      <c r="H109" s="18">
        <f>SUM(I109:O109)</f>
        <v>18278097</v>
      </c>
      <c r="I109" s="18">
        <v>18278097</v>
      </c>
      <c r="J109" s="18">
        <v>0</v>
      </c>
      <c r="K109" s="18">
        <v>0</v>
      </c>
      <c r="L109" s="18">
        <v>0</v>
      </c>
      <c r="M109" s="18">
        <v>0</v>
      </c>
      <c r="N109" s="17">
        <v>0</v>
      </c>
      <c r="O109" s="17">
        <v>0</v>
      </c>
      <c r="P109" s="18">
        <v>0</v>
      </c>
      <c r="Q109" s="49"/>
    </row>
    <row r="110" spans="1:18" ht="30">
      <c r="A110" s="56"/>
      <c r="B110" s="55"/>
      <c r="C110" s="55"/>
      <c r="D110" s="50"/>
      <c r="E110" s="50"/>
      <c r="F110" s="50"/>
      <c r="G110" s="26" t="s">
        <v>6</v>
      </c>
      <c r="H110" s="17">
        <f>SUM(I110:O110)</f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49"/>
      <c r="R110" s="34"/>
    </row>
    <row r="111" spans="1:18" ht="15.75" customHeight="1">
      <c r="A111" s="56" t="s">
        <v>33</v>
      </c>
      <c r="B111" s="59" t="s">
        <v>27</v>
      </c>
      <c r="C111" s="59"/>
      <c r="D111" s="50" t="s">
        <v>62</v>
      </c>
      <c r="E111" s="50" t="s">
        <v>63</v>
      </c>
      <c r="F111" s="50" t="s">
        <v>0</v>
      </c>
      <c r="G111" s="26" t="s">
        <v>1</v>
      </c>
      <c r="H111" s="16">
        <f t="shared" ref="H111:M111" si="13">SUM(H113+H114+H116+H117)</f>
        <v>0</v>
      </c>
      <c r="I111" s="16">
        <f t="shared" si="13"/>
        <v>0</v>
      </c>
      <c r="J111" s="16">
        <f t="shared" si="13"/>
        <v>0</v>
      </c>
      <c r="K111" s="16">
        <f t="shared" si="13"/>
        <v>0</v>
      </c>
      <c r="L111" s="16">
        <f t="shared" si="13"/>
        <v>0</v>
      </c>
      <c r="M111" s="16">
        <f t="shared" si="13"/>
        <v>0</v>
      </c>
      <c r="N111" s="17"/>
      <c r="O111" s="17"/>
      <c r="P111" s="17">
        <v>0</v>
      </c>
      <c r="Q111" s="49" t="s">
        <v>46</v>
      </c>
      <c r="R111" s="34"/>
    </row>
    <row r="112" spans="1:18" ht="15.75">
      <c r="A112" s="56"/>
      <c r="B112" s="59"/>
      <c r="C112" s="59"/>
      <c r="D112" s="50"/>
      <c r="E112" s="50"/>
      <c r="F112" s="50"/>
      <c r="G112" s="26" t="s">
        <v>2</v>
      </c>
      <c r="H112" s="17"/>
      <c r="I112" s="17"/>
      <c r="J112" s="17"/>
      <c r="K112" s="17"/>
      <c r="L112" s="17"/>
      <c r="M112" s="17"/>
      <c r="N112" s="17"/>
      <c r="O112" s="17"/>
      <c r="P112" s="17"/>
      <c r="Q112" s="49"/>
      <c r="R112" s="34"/>
    </row>
    <row r="113" spans="1:18" ht="30">
      <c r="A113" s="56"/>
      <c r="B113" s="59"/>
      <c r="C113" s="59"/>
      <c r="D113" s="50"/>
      <c r="E113" s="50"/>
      <c r="F113" s="50"/>
      <c r="G113" s="26" t="s">
        <v>3</v>
      </c>
      <c r="H113" s="17">
        <f>SUM(I113:O113)</f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/>
      <c r="O113" s="17"/>
      <c r="P113" s="17">
        <v>0</v>
      </c>
      <c r="Q113" s="49"/>
      <c r="R113" s="34"/>
    </row>
    <row r="114" spans="1:18" ht="15.75">
      <c r="A114" s="56"/>
      <c r="B114" s="59"/>
      <c r="C114" s="59"/>
      <c r="D114" s="50"/>
      <c r="E114" s="50"/>
      <c r="F114" s="50"/>
      <c r="G114" s="51" t="s">
        <v>4</v>
      </c>
      <c r="H114" s="48">
        <f>I114+J114+K114+L114+M114+N114+O114</f>
        <v>0</v>
      </c>
      <c r="I114" s="48">
        <v>0</v>
      </c>
      <c r="J114" s="48">
        <v>0</v>
      </c>
      <c r="K114" s="48">
        <v>0</v>
      </c>
      <c r="L114" s="48">
        <v>0</v>
      </c>
      <c r="M114" s="75">
        <v>0</v>
      </c>
      <c r="N114" s="17"/>
      <c r="O114" s="17"/>
      <c r="P114" s="75">
        <v>0</v>
      </c>
      <c r="Q114" s="49"/>
      <c r="R114" s="34"/>
    </row>
    <row r="115" spans="1:18" ht="15.75">
      <c r="A115" s="56"/>
      <c r="B115" s="59"/>
      <c r="C115" s="59"/>
      <c r="D115" s="50"/>
      <c r="E115" s="50"/>
      <c r="F115" s="50"/>
      <c r="G115" s="51"/>
      <c r="H115" s="48"/>
      <c r="I115" s="48"/>
      <c r="J115" s="48"/>
      <c r="K115" s="48"/>
      <c r="L115" s="48"/>
      <c r="M115" s="76"/>
      <c r="N115" s="17"/>
      <c r="O115" s="17"/>
      <c r="P115" s="76"/>
      <c r="Q115" s="49"/>
      <c r="R115" s="34"/>
    </row>
    <row r="116" spans="1:18" ht="30">
      <c r="A116" s="56"/>
      <c r="B116" s="59"/>
      <c r="C116" s="59"/>
      <c r="D116" s="50"/>
      <c r="E116" s="50"/>
      <c r="F116" s="50"/>
      <c r="G116" s="27" t="s">
        <v>5</v>
      </c>
      <c r="H116" s="33">
        <f>SUM(I116:O116)</f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7"/>
      <c r="O116" s="17"/>
      <c r="P116" s="18">
        <v>0</v>
      </c>
      <c r="Q116" s="49"/>
      <c r="R116" s="34"/>
    </row>
    <row r="117" spans="1:18" ht="30">
      <c r="A117" s="56"/>
      <c r="B117" s="59"/>
      <c r="C117" s="59"/>
      <c r="D117" s="50"/>
      <c r="E117" s="50"/>
      <c r="F117" s="50"/>
      <c r="G117" s="26" t="s">
        <v>6</v>
      </c>
      <c r="H117" s="17">
        <f>SUM(I117:O117)</f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/>
      <c r="O117" s="17"/>
      <c r="P117" s="17">
        <v>0</v>
      </c>
      <c r="Q117" s="49"/>
      <c r="R117" s="34"/>
    </row>
    <row r="118" spans="1:18" ht="18.75" customHeight="1">
      <c r="A118" s="56" t="s">
        <v>30</v>
      </c>
      <c r="B118" s="54" t="s">
        <v>26</v>
      </c>
      <c r="C118" s="55"/>
      <c r="D118" s="50" t="s">
        <v>62</v>
      </c>
      <c r="E118" s="50" t="s">
        <v>63</v>
      </c>
      <c r="F118" s="50" t="s">
        <v>0</v>
      </c>
      <c r="G118" s="26" t="s">
        <v>1</v>
      </c>
      <c r="H118" s="16">
        <f>SUM(H120:H124,H127:H131,H134:H138)</f>
        <v>36000</v>
      </c>
      <c r="I118" s="16">
        <f>SUM(I120:I124,I127:I131,I134:I138)</f>
        <v>36000</v>
      </c>
      <c r="J118" s="16">
        <f>SUM(J120:J124)</f>
        <v>0</v>
      </c>
      <c r="K118" s="16">
        <f>SUM(K120:K124)</f>
        <v>0</v>
      </c>
      <c r="L118" s="16">
        <f>SUM(L120:L124)</f>
        <v>0</v>
      </c>
      <c r="M118" s="16">
        <f>SUM(M120:M124)</f>
        <v>0</v>
      </c>
      <c r="N118" s="16">
        <f>SUM(N120+N121+N123+N124)</f>
        <v>0</v>
      </c>
      <c r="O118" s="16">
        <f>SUM(O120+O121+O123+O124)</f>
        <v>0</v>
      </c>
      <c r="P118" s="16">
        <v>0</v>
      </c>
      <c r="Q118" s="49" t="s">
        <v>58</v>
      </c>
    </row>
    <row r="119" spans="1:18" ht="15.75">
      <c r="A119" s="56"/>
      <c r="B119" s="55"/>
      <c r="C119" s="55"/>
      <c r="D119" s="50"/>
      <c r="E119" s="50"/>
      <c r="F119" s="50"/>
      <c r="G119" s="26" t="s">
        <v>2</v>
      </c>
      <c r="H119" s="17"/>
      <c r="I119" s="17"/>
      <c r="J119" s="17"/>
      <c r="K119" s="17"/>
      <c r="L119" s="17"/>
      <c r="M119" s="17"/>
      <c r="N119" s="17"/>
      <c r="O119" s="17"/>
      <c r="P119" s="17"/>
      <c r="Q119" s="49"/>
    </row>
    <row r="120" spans="1:18" ht="30">
      <c r="A120" s="56"/>
      <c r="B120" s="55"/>
      <c r="C120" s="55"/>
      <c r="D120" s="50"/>
      <c r="E120" s="50"/>
      <c r="F120" s="50"/>
      <c r="G120" s="26" t="s">
        <v>3</v>
      </c>
      <c r="H120" s="17">
        <f>SUM(I120:O120)</f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49"/>
    </row>
    <row r="121" spans="1:18" ht="12.75" customHeight="1">
      <c r="A121" s="56"/>
      <c r="B121" s="55"/>
      <c r="C121" s="55"/>
      <c r="D121" s="50"/>
      <c r="E121" s="50"/>
      <c r="F121" s="50"/>
      <c r="G121" s="51" t="s">
        <v>4</v>
      </c>
      <c r="H121" s="48">
        <f>I121+J121+K121+L121+M121+N121+O121</f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75">
        <v>0</v>
      </c>
      <c r="Q121" s="49"/>
    </row>
    <row r="122" spans="1:18" ht="15" customHeight="1">
      <c r="A122" s="56"/>
      <c r="B122" s="55"/>
      <c r="C122" s="55"/>
      <c r="D122" s="50"/>
      <c r="E122" s="50"/>
      <c r="F122" s="50"/>
      <c r="G122" s="51"/>
      <c r="H122" s="48"/>
      <c r="I122" s="48"/>
      <c r="J122" s="48"/>
      <c r="K122" s="48"/>
      <c r="L122" s="48"/>
      <c r="M122" s="48"/>
      <c r="N122" s="48"/>
      <c r="O122" s="48"/>
      <c r="P122" s="76"/>
      <c r="Q122" s="49"/>
    </row>
    <row r="123" spans="1:18" ht="30">
      <c r="A123" s="56"/>
      <c r="B123" s="55"/>
      <c r="C123" s="55"/>
      <c r="D123" s="50"/>
      <c r="E123" s="50"/>
      <c r="F123" s="50"/>
      <c r="G123" s="27" t="s">
        <v>5</v>
      </c>
      <c r="H123" s="33">
        <f>SUM(I123:O123)</f>
        <v>36000</v>
      </c>
      <c r="I123" s="18">
        <v>36000</v>
      </c>
      <c r="J123" s="18">
        <v>0</v>
      </c>
      <c r="K123" s="18">
        <v>0</v>
      </c>
      <c r="L123" s="18">
        <v>0</v>
      </c>
      <c r="M123" s="18">
        <v>0</v>
      </c>
      <c r="N123" s="17">
        <v>0</v>
      </c>
      <c r="O123" s="17">
        <f>N123</f>
        <v>0</v>
      </c>
      <c r="P123" s="18">
        <v>0</v>
      </c>
      <c r="Q123" s="49"/>
    </row>
    <row r="124" spans="1:18" ht="30">
      <c r="A124" s="56"/>
      <c r="B124" s="55"/>
      <c r="C124" s="55"/>
      <c r="D124" s="50"/>
      <c r="E124" s="50"/>
      <c r="F124" s="50"/>
      <c r="G124" s="26" t="s">
        <v>6</v>
      </c>
      <c r="H124" s="17">
        <f>SUM(I124:O124)</f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/>
      <c r="Q124" s="49"/>
    </row>
    <row r="125" spans="1:18" ht="15.75" customHeight="1">
      <c r="A125" s="57" t="s">
        <v>35</v>
      </c>
      <c r="B125" s="59" t="s">
        <v>28</v>
      </c>
      <c r="C125" s="59"/>
      <c r="D125" s="50" t="s">
        <v>62</v>
      </c>
      <c r="E125" s="50" t="s">
        <v>63</v>
      </c>
      <c r="F125" s="50" t="s">
        <v>0</v>
      </c>
      <c r="G125" s="26" t="s">
        <v>1</v>
      </c>
      <c r="H125" s="16">
        <f t="shared" ref="H125:M125" si="14">SUM(H127+H128+H130+H131)</f>
        <v>0</v>
      </c>
      <c r="I125" s="16">
        <f t="shared" si="14"/>
        <v>0</v>
      </c>
      <c r="J125" s="16">
        <f t="shared" si="14"/>
        <v>0</v>
      </c>
      <c r="K125" s="16">
        <f t="shared" si="14"/>
        <v>0</v>
      </c>
      <c r="L125" s="16">
        <f t="shared" si="14"/>
        <v>0</v>
      </c>
      <c r="M125" s="16">
        <f t="shared" si="14"/>
        <v>0</v>
      </c>
      <c r="N125" s="17"/>
      <c r="O125" s="17"/>
      <c r="P125" s="17">
        <v>0</v>
      </c>
      <c r="Q125" s="49" t="s">
        <v>46</v>
      </c>
    </row>
    <row r="126" spans="1:18" ht="15.75">
      <c r="A126" s="57"/>
      <c r="B126" s="59"/>
      <c r="C126" s="59"/>
      <c r="D126" s="50"/>
      <c r="E126" s="50"/>
      <c r="F126" s="50"/>
      <c r="G126" s="26" t="s">
        <v>2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49"/>
    </row>
    <row r="127" spans="1:18" ht="30">
      <c r="A127" s="57"/>
      <c r="B127" s="59"/>
      <c r="C127" s="59"/>
      <c r="D127" s="50"/>
      <c r="E127" s="50"/>
      <c r="F127" s="50"/>
      <c r="G127" s="26" t="s">
        <v>3</v>
      </c>
      <c r="H127" s="17">
        <f>SUM(I127:O127)</f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/>
      <c r="O127" s="17"/>
      <c r="P127" s="17">
        <v>0</v>
      </c>
      <c r="Q127" s="49"/>
    </row>
    <row r="128" spans="1:18" ht="15.75">
      <c r="A128" s="57"/>
      <c r="B128" s="59"/>
      <c r="C128" s="59"/>
      <c r="D128" s="50"/>
      <c r="E128" s="50"/>
      <c r="F128" s="50"/>
      <c r="G128" s="51" t="s">
        <v>4</v>
      </c>
      <c r="H128" s="48">
        <f>I128+J128+K128+L128+M128+N128+O128</f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17"/>
      <c r="O128" s="17"/>
      <c r="P128" s="75">
        <v>0</v>
      </c>
      <c r="Q128" s="49"/>
    </row>
    <row r="129" spans="1:17" ht="15.75">
      <c r="A129" s="57"/>
      <c r="B129" s="59"/>
      <c r="C129" s="59"/>
      <c r="D129" s="50"/>
      <c r="E129" s="50"/>
      <c r="F129" s="50"/>
      <c r="G129" s="51"/>
      <c r="H129" s="48"/>
      <c r="I129" s="48"/>
      <c r="J129" s="48"/>
      <c r="K129" s="48"/>
      <c r="L129" s="48"/>
      <c r="M129" s="48"/>
      <c r="N129" s="17"/>
      <c r="O129" s="17"/>
      <c r="P129" s="76"/>
      <c r="Q129" s="49"/>
    </row>
    <row r="130" spans="1:17" ht="30">
      <c r="A130" s="57"/>
      <c r="B130" s="59"/>
      <c r="C130" s="59"/>
      <c r="D130" s="50"/>
      <c r="E130" s="50"/>
      <c r="F130" s="50"/>
      <c r="G130" s="27" t="s">
        <v>5</v>
      </c>
      <c r="H130" s="33">
        <f>SUM(I130:O130)</f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7"/>
      <c r="O130" s="17"/>
      <c r="P130" s="18">
        <v>0</v>
      </c>
      <c r="Q130" s="49"/>
    </row>
    <row r="131" spans="1:17" ht="30">
      <c r="A131" s="57"/>
      <c r="B131" s="59"/>
      <c r="C131" s="59"/>
      <c r="D131" s="50"/>
      <c r="E131" s="50"/>
      <c r="F131" s="50"/>
      <c r="G131" s="26" t="s">
        <v>6</v>
      </c>
      <c r="H131" s="17">
        <f>SUM(I131:O131)</f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/>
      <c r="O131" s="17"/>
      <c r="P131" s="17">
        <v>0</v>
      </c>
      <c r="Q131" s="49"/>
    </row>
    <row r="132" spans="1:17" ht="15.75" customHeight="1">
      <c r="A132" s="57" t="s">
        <v>36</v>
      </c>
      <c r="B132" s="59" t="s">
        <v>74</v>
      </c>
      <c r="C132" s="59"/>
      <c r="D132" s="50" t="s">
        <v>62</v>
      </c>
      <c r="E132" s="50" t="s">
        <v>63</v>
      </c>
      <c r="F132" s="50" t="s">
        <v>0</v>
      </c>
      <c r="G132" s="26" t="s">
        <v>1</v>
      </c>
      <c r="H132" s="16">
        <f t="shared" ref="H132:M132" si="15">SUM(H134+H135+H137+H138)</f>
        <v>0</v>
      </c>
      <c r="I132" s="16">
        <f t="shared" si="15"/>
        <v>0</v>
      </c>
      <c r="J132" s="16">
        <f t="shared" si="15"/>
        <v>0</v>
      </c>
      <c r="K132" s="16">
        <f t="shared" si="15"/>
        <v>0</v>
      </c>
      <c r="L132" s="16">
        <f t="shared" si="15"/>
        <v>0</v>
      </c>
      <c r="M132" s="16">
        <f t="shared" si="15"/>
        <v>0</v>
      </c>
      <c r="N132" s="17"/>
      <c r="O132" s="17"/>
      <c r="P132" s="17">
        <v>0</v>
      </c>
      <c r="Q132" s="49" t="s">
        <v>46</v>
      </c>
    </row>
    <row r="133" spans="1:17" ht="15.75">
      <c r="A133" s="57"/>
      <c r="B133" s="59"/>
      <c r="C133" s="59"/>
      <c r="D133" s="50"/>
      <c r="E133" s="50"/>
      <c r="F133" s="50"/>
      <c r="G133" s="26" t="s">
        <v>2</v>
      </c>
      <c r="H133" s="17"/>
      <c r="I133" s="17"/>
      <c r="J133" s="17"/>
      <c r="K133" s="17"/>
      <c r="L133" s="17"/>
      <c r="M133" s="17"/>
      <c r="N133" s="17"/>
      <c r="O133" s="17"/>
      <c r="P133" s="17"/>
      <c r="Q133" s="49"/>
    </row>
    <row r="134" spans="1:17" ht="30">
      <c r="A134" s="57"/>
      <c r="B134" s="59"/>
      <c r="C134" s="59"/>
      <c r="D134" s="50"/>
      <c r="E134" s="50"/>
      <c r="F134" s="50"/>
      <c r="G134" s="26" t="s">
        <v>3</v>
      </c>
      <c r="H134" s="17">
        <f>SUM(I134:O134)</f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/>
      <c r="O134" s="17"/>
      <c r="P134" s="17">
        <v>0</v>
      </c>
      <c r="Q134" s="49"/>
    </row>
    <row r="135" spans="1:17" ht="15.75">
      <c r="A135" s="57"/>
      <c r="B135" s="59"/>
      <c r="C135" s="59"/>
      <c r="D135" s="50"/>
      <c r="E135" s="50"/>
      <c r="F135" s="50"/>
      <c r="G135" s="51" t="s">
        <v>4</v>
      </c>
      <c r="H135" s="48">
        <f>I135+J135+K135+L135+M135+N135+O135</f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17"/>
      <c r="O135" s="17"/>
      <c r="P135" s="75">
        <v>0</v>
      </c>
      <c r="Q135" s="49"/>
    </row>
    <row r="136" spans="1:17" ht="15.75">
      <c r="A136" s="57"/>
      <c r="B136" s="59"/>
      <c r="C136" s="59"/>
      <c r="D136" s="50"/>
      <c r="E136" s="50"/>
      <c r="F136" s="50"/>
      <c r="G136" s="51"/>
      <c r="H136" s="48"/>
      <c r="I136" s="48"/>
      <c r="J136" s="48"/>
      <c r="K136" s="48"/>
      <c r="L136" s="48"/>
      <c r="M136" s="48"/>
      <c r="N136" s="17"/>
      <c r="O136" s="17"/>
      <c r="P136" s="76"/>
      <c r="Q136" s="49"/>
    </row>
    <row r="137" spans="1:17" ht="30">
      <c r="A137" s="57"/>
      <c r="B137" s="59"/>
      <c r="C137" s="59"/>
      <c r="D137" s="50"/>
      <c r="E137" s="50"/>
      <c r="F137" s="50"/>
      <c r="G137" s="27" t="s">
        <v>5</v>
      </c>
      <c r="H137" s="33">
        <f>SUM(I137:O137)</f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7"/>
      <c r="O137" s="17"/>
      <c r="P137" s="18">
        <v>0</v>
      </c>
      <c r="Q137" s="49"/>
    </row>
    <row r="138" spans="1:17" ht="30">
      <c r="A138" s="57"/>
      <c r="B138" s="59"/>
      <c r="C138" s="59"/>
      <c r="D138" s="50"/>
      <c r="E138" s="50"/>
      <c r="F138" s="50"/>
      <c r="G138" s="26" t="s">
        <v>6</v>
      </c>
      <c r="H138" s="17">
        <f>SUM(I138:O138)</f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/>
      <c r="O138" s="17"/>
      <c r="P138" s="17"/>
      <c r="Q138" s="49"/>
    </row>
    <row r="139" spans="1:17" ht="15.75" customHeight="1">
      <c r="A139" s="57" t="s">
        <v>40</v>
      </c>
      <c r="B139" s="59" t="s">
        <v>41</v>
      </c>
      <c r="C139" s="59"/>
      <c r="D139" s="50" t="s">
        <v>62</v>
      </c>
      <c r="E139" s="50" t="s">
        <v>63</v>
      </c>
      <c r="F139" s="50" t="s">
        <v>0</v>
      </c>
      <c r="G139" s="26" t="s">
        <v>1</v>
      </c>
      <c r="H139" s="16">
        <f t="shared" ref="H139:M139" si="16">SUM(H141+H142+H144+H145)</f>
        <v>36000</v>
      </c>
      <c r="I139" s="16">
        <f t="shared" si="16"/>
        <v>36000</v>
      </c>
      <c r="J139" s="16">
        <f t="shared" si="16"/>
        <v>0</v>
      </c>
      <c r="K139" s="16">
        <f t="shared" si="16"/>
        <v>0</v>
      </c>
      <c r="L139" s="16">
        <f t="shared" si="16"/>
        <v>0</v>
      </c>
      <c r="M139" s="16">
        <f t="shared" si="16"/>
        <v>0</v>
      </c>
      <c r="N139" s="17"/>
      <c r="O139" s="17"/>
      <c r="P139" s="17">
        <v>0</v>
      </c>
      <c r="Q139" s="49" t="s">
        <v>45</v>
      </c>
    </row>
    <row r="140" spans="1:17" ht="15.75">
      <c r="A140" s="57"/>
      <c r="B140" s="59"/>
      <c r="C140" s="59"/>
      <c r="D140" s="50"/>
      <c r="E140" s="50"/>
      <c r="F140" s="50"/>
      <c r="G140" s="26" t="s">
        <v>2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49"/>
    </row>
    <row r="141" spans="1:17" ht="30">
      <c r="A141" s="57"/>
      <c r="B141" s="59"/>
      <c r="C141" s="59"/>
      <c r="D141" s="50"/>
      <c r="E141" s="50"/>
      <c r="F141" s="50"/>
      <c r="G141" s="26" t="s">
        <v>3</v>
      </c>
      <c r="H141" s="17">
        <f>SUM(I141:O141)</f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/>
      <c r="O141" s="17"/>
      <c r="P141" s="17">
        <v>0</v>
      </c>
      <c r="Q141" s="49"/>
    </row>
    <row r="142" spans="1:17" ht="15.75">
      <c r="A142" s="57"/>
      <c r="B142" s="59"/>
      <c r="C142" s="59"/>
      <c r="D142" s="50"/>
      <c r="E142" s="50"/>
      <c r="F142" s="50"/>
      <c r="G142" s="51" t="s">
        <v>4</v>
      </c>
      <c r="H142" s="48">
        <f>I142+J142+K142+L142+M142+N142+O142</f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17"/>
      <c r="O142" s="17"/>
      <c r="P142" s="75">
        <v>0</v>
      </c>
      <c r="Q142" s="49"/>
    </row>
    <row r="143" spans="1:17" ht="15.75">
      <c r="A143" s="57"/>
      <c r="B143" s="59"/>
      <c r="C143" s="59"/>
      <c r="D143" s="50"/>
      <c r="E143" s="50"/>
      <c r="F143" s="50"/>
      <c r="G143" s="51"/>
      <c r="H143" s="48"/>
      <c r="I143" s="48"/>
      <c r="J143" s="48"/>
      <c r="K143" s="48"/>
      <c r="L143" s="48"/>
      <c r="M143" s="48"/>
      <c r="N143" s="17"/>
      <c r="O143" s="17"/>
      <c r="P143" s="76"/>
      <c r="Q143" s="49"/>
    </row>
    <row r="144" spans="1:17" ht="30">
      <c r="A144" s="57"/>
      <c r="B144" s="59"/>
      <c r="C144" s="59"/>
      <c r="D144" s="50"/>
      <c r="E144" s="50"/>
      <c r="F144" s="50"/>
      <c r="G144" s="27" t="s">
        <v>5</v>
      </c>
      <c r="H144" s="33">
        <f>SUM(I144:O144)</f>
        <v>36000</v>
      </c>
      <c r="I144" s="18">
        <v>36000</v>
      </c>
      <c r="J144" s="18">
        <v>0</v>
      </c>
      <c r="K144" s="18">
        <v>0</v>
      </c>
      <c r="L144" s="18">
        <v>0</v>
      </c>
      <c r="M144" s="18">
        <v>0</v>
      </c>
      <c r="N144" s="17"/>
      <c r="O144" s="17"/>
      <c r="P144" s="18">
        <v>0</v>
      </c>
      <c r="Q144" s="49"/>
    </row>
    <row r="145" spans="1:17" ht="30">
      <c r="A145" s="57"/>
      <c r="B145" s="59"/>
      <c r="C145" s="59"/>
      <c r="D145" s="50"/>
      <c r="E145" s="50"/>
      <c r="F145" s="50"/>
      <c r="G145" s="26" t="s">
        <v>6</v>
      </c>
      <c r="H145" s="17">
        <f>SUM(I145:O145)</f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/>
      <c r="O145" s="17"/>
      <c r="P145" s="17"/>
      <c r="Q145" s="49"/>
    </row>
    <row r="146" spans="1:17" ht="17.25" customHeight="1">
      <c r="A146" s="56" t="s">
        <v>29</v>
      </c>
      <c r="B146" s="54" t="s">
        <v>39</v>
      </c>
      <c r="C146" s="55"/>
      <c r="D146" s="50" t="s">
        <v>62</v>
      </c>
      <c r="E146" s="50" t="s">
        <v>63</v>
      </c>
      <c r="F146" s="50" t="s">
        <v>0</v>
      </c>
      <c r="G146" s="26" t="s">
        <v>1</v>
      </c>
      <c r="H146" s="16">
        <f t="shared" ref="H146:M146" si="17">SUM(H148+H149+H151+H152)</f>
        <v>550000</v>
      </c>
      <c r="I146" s="16">
        <f t="shared" si="17"/>
        <v>550000</v>
      </c>
      <c r="J146" s="16">
        <f t="shared" si="17"/>
        <v>0</v>
      </c>
      <c r="K146" s="16">
        <f t="shared" si="17"/>
        <v>0</v>
      </c>
      <c r="L146" s="16">
        <f t="shared" si="17"/>
        <v>0</v>
      </c>
      <c r="M146" s="16">
        <f t="shared" si="17"/>
        <v>0</v>
      </c>
      <c r="N146" s="16">
        <f>SUM(N148+N149+N151+N152)</f>
        <v>0</v>
      </c>
      <c r="O146" s="16">
        <f>SUM(O148+O149+O151+O152)</f>
        <v>0</v>
      </c>
      <c r="P146" s="16">
        <v>0</v>
      </c>
      <c r="Q146" s="49" t="s">
        <v>48</v>
      </c>
    </row>
    <row r="147" spans="1:17" ht="15.75">
      <c r="A147" s="56"/>
      <c r="B147" s="55"/>
      <c r="C147" s="55"/>
      <c r="D147" s="50"/>
      <c r="E147" s="50"/>
      <c r="F147" s="50"/>
      <c r="G147" s="26" t="s">
        <v>2</v>
      </c>
      <c r="H147" s="17"/>
      <c r="I147" s="17"/>
      <c r="J147" s="17"/>
      <c r="K147" s="17"/>
      <c r="L147" s="17"/>
      <c r="M147" s="17"/>
      <c r="N147" s="17"/>
      <c r="O147" s="17"/>
      <c r="P147" s="17"/>
      <c r="Q147" s="49"/>
    </row>
    <row r="148" spans="1:17" ht="30">
      <c r="A148" s="56"/>
      <c r="B148" s="55"/>
      <c r="C148" s="55"/>
      <c r="D148" s="50"/>
      <c r="E148" s="50"/>
      <c r="F148" s="50"/>
      <c r="G148" s="26" t="s">
        <v>3</v>
      </c>
      <c r="H148" s="17">
        <f>SUM(I148:O148)</f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49"/>
    </row>
    <row r="149" spans="1:17" ht="12.75" customHeight="1">
      <c r="A149" s="56"/>
      <c r="B149" s="55"/>
      <c r="C149" s="55"/>
      <c r="D149" s="50"/>
      <c r="E149" s="50"/>
      <c r="F149" s="50"/>
      <c r="G149" s="51" t="s">
        <v>4</v>
      </c>
      <c r="H149" s="52">
        <f>I149+J149+K149+L149+M149+N149+O149</f>
        <v>350000</v>
      </c>
      <c r="I149" s="48">
        <v>350000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75">
        <v>0</v>
      </c>
      <c r="Q149" s="49"/>
    </row>
    <row r="150" spans="1:17" ht="17.25" customHeight="1">
      <c r="A150" s="56"/>
      <c r="B150" s="55"/>
      <c r="C150" s="55"/>
      <c r="D150" s="50"/>
      <c r="E150" s="50"/>
      <c r="F150" s="50"/>
      <c r="G150" s="51"/>
      <c r="H150" s="52"/>
      <c r="I150" s="48"/>
      <c r="J150" s="48"/>
      <c r="K150" s="48"/>
      <c r="L150" s="48"/>
      <c r="M150" s="48"/>
      <c r="N150" s="48"/>
      <c r="O150" s="48"/>
      <c r="P150" s="83"/>
      <c r="Q150" s="49"/>
    </row>
    <row r="151" spans="1:17" ht="30">
      <c r="A151" s="56"/>
      <c r="B151" s="55"/>
      <c r="C151" s="55"/>
      <c r="D151" s="50"/>
      <c r="E151" s="50"/>
      <c r="F151" s="50"/>
      <c r="G151" s="27" t="s">
        <v>5</v>
      </c>
      <c r="H151" s="33">
        <f>SUM(I151:O151)</f>
        <v>200000</v>
      </c>
      <c r="I151" s="18">
        <v>200000</v>
      </c>
      <c r="J151" s="18">
        <v>0</v>
      </c>
      <c r="K151" s="18">
        <v>0</v>
      </c>
      <c r="L151" s="18">
        <v>0</v>
      </c>
      <c r="M151" s="18">
        <v>0</v>
      </c>
      <c r="N151" s="22">
        <v>0</v>
      </c>
      <c r="O151" s="17">
        <v>0</v>
      </c>
      <c r="P151" s="18">
        <v>0</v>
      </c>
      <c r="Q151" s="49"/>
    </row>
    <row r="152" spans="1:17" ht="166.5" customHeight="1">
      <c r="A152" s="56"/>
      <c r="B152" s="55"/>
      <c r="C152" s="55"/>
      <c r="D152" s="50"/>
      <c r="E152" s="50"/>
      <c r="F152" s="50"/>
      <c r="G152" s="26" t="s">
        <v>6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49"/>
    </row>
    <row r="153" spans="1:17" ht="18.75" customHeight="1">
      <c r="A153" s="56" t="s">
        <v>32</v>
      </c>
      <c r="B153" s="49" t="s">
        <v>42</v>
      </c>
      <c r="C153" s="49"/>
      <c r="D153" s="50" t="s">
        <v>62</v>
      </c>
      <c r="E153" s="50" t="s">
        <v>63</v>
      </c>
      <c r="F153" s="50" t="s">
        <v>0</v>
      </c>
      <c r="G153" s="26" t="s">
        <v>1</v>
      </c>
      <c r="H153" s="16">
        <f t="shared" ref="H153:M153" si="18">SUM(H155+H156+H158+H159)</f>
        <v>1831905</v>
      </c>
      <c r="I153" s="16">
        <f t="shared" si="18"/>
        <v>1831905</v>
      </c>
      <c r="J153" s="16">
        <f t="shared" si="18"/>
        <v>0</v>
      </c>
      <c r="K153" s="16">
        <f t="shared" si="18"/>
        <v>0</v>
      </c>
      <c r="L153" s="16">
        <f t="shared" si="18"/>
        <v>0</v>
      </c>
      <c r="M153" s="16">
        <f t="shared" si="18"/>
        <v>0</v>
      </c>
      <c r="N153" s="17"/>
      <c r="O153" s="17"/>
      <c r="P153" s="17">
        <v>0</v>
      </c>
      <c r="Q153" s="49" t="s">
        <v>44</v>
      </c>
    </row>
    <row r="154" spans="1:17" ht="18.75" customHeight="1">
      <c r="A154" s="56"/>
      <c r="B154" s="49"/>
      <c r="C154" s="49"/>
      <c r="D154" s="50"/>
      <c r="E154" s="50"/>
      <c r="F154" s="50"/>
      <c r="G154" s="26" t="s">
        <v>2</v>
      </c>
      <c r="H154" s="17"/>
      <c r="I154" s="17"/>
      <c r="J154" s="17"/>
      <c r="K154" s="17"/>
      <c r="L154" s="17"/>
      <c r="M154" s="17"/>
      <c r="N154" s="17"/>
      <c r="O154" s="17"/>
      <c r="P154" s="17"/>
      <c r="Q154" s="49"/>
    </row>
    <row r="155" spans="1:17" ht="31.5" customHeight="1">
      <c r="A155" s="56"/>
      <c r="B155" s="49"/>
      <c r="C155" s="49"/>
      <c r="D155" s="50"/>
      <c r="E155" s="50"/>
      <c r="F155" s="50"/>
      <c r="G155" s="26" t="s">
        <v>3</v>
      </c>
      <c r="H155" s="17">
        <f>SUM(I155:O155)</f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/>
      <c r="O155" s="17"/>
      <c r="P155" s="17">
        <v>0</v>
      </c>
      <c r="Q155" s="49"/>
    </row>
    <row r="156" spans="1:17" ht="33" customHeight="1">
      <c r="A156" s="56"/>
      <c r="B156" s="49"/>
      <c r="C156" s="49"/>
      <c r="D156" s="50"/>
      <c r="E156" s="50"/>
      <c r="F156" s="50"/>
      <c r="G156" s="51" t="s">
        <v>4</v>
      </c>
      <c r="H156" s="52">
        <f>I156+J156+K156+L156+M156+N156+O156</f>
        <v>1465524</v>
      </c>
      <c r="I156" s="48">
        <v>1465524</v>
      </c>
      <c r="J156" s="48">
        <v>0</v>
      </c>
      <c r="K156" s="48">
        <v>0</v>
      </c>
      <c r="L156" s="48">
        <v>0</v>
      </c>
      <c r="M156" s="48">
        <v>0</v>
      </c>
      <c r="N156" s="17"/>
      <c r="O156" s="17"/>
      <c r="P156" s="17">
        <v>0</v>
      </c>
      <c r="Q156" s="49"/>
    </row>
    <row r="157" spans="1:17" ht="51" hidden="1" customHeight="1">
      <c r="A157" s="56"/>
      <c r="B157" s="49"/>
      <c r="C157" s="49"/>
      <c r="D157" s="50"/>
      <c r="E157" s="50"/>
      <c r="F157" s="50"/>
      <c r="G157" s="51"/>
      <c r="H157" s="52"/>
      <c r="I157" s="48"/>
      <c r="J157" s="48"/>
      <c r="K157" s="48"/>
      <c r="L157" s="48"/>
      <c r="M157" s="48"/>
      <c r="N157" s="17"/>
      <c r="O157" s="17"/>
      <c r="P157" s="17"/>
      <c r="Q157" s="49"/>
    </row>
    <row r="158" spans="1:17" ht="31.5" customHeight="1">
      <c r="A158" s="56"/>
      <c r="B158" s="49"/>
      <c r="C158" s="49"/>
      <c r="D158" s="50"/>
      <c r="E158" s="50"/>
      <c r="F158" s="50"/>
      <c r="G158" s="27" t="s">
        <v>5</v>
      </c>
      <c r="H158" s="33">
        <f>SUM(I158:O158)</f>
        <v>366381</v>
      </c>
      <c r="I158" s="18">
        <v>366381</v>
      </c>
      <c r="J158" s="18">
        <v>0</v>
      </c>
      <c r="K158" s="18">
        <v>0</v>
      </c>
      <c r="L158" s="18">
        <v>0</v>
      </c>
      <c r="M158" s="18">
        <v>0</v>
      </c>
      <c r="N158" s="17"/>
      <c r="O158" s="17"/>
      <c r="P158" s="18">
        <v>0</v>
      </c>
      <c r="Q158" s="49"/>
    </row>
    <row r="159" spans="1:17" ht="33.75" customHeight="1">
      <c r="A159" s="56"/>
      <c r="B159" s="49"/>
      <c r="C159" s="49"/>
      <c r="D159" s="50"/>
      <c r="E159" s="50"/>
      <c r="F159" s="50"/>
      <c r="G159" s="26" t="s">
        <v>6</v>
      </c>
      <c r="H159" s="17">
        <f>SUM(I159:O159)</f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/>
      <c r="O159" s="17"/>
      <c r="P159" s="17"/>
      <c r="Q159" s="49"/>
    </row>
    <row r="160" spans="1:17" ht="21.75" customHeight="1">
      <c r="A160" s="69"/>
      <c r="B160" s="63" t="s">
        <v>20</v>
      </c>
      <c r="C160" s="63"/>
      <c r="D160" s="71"/>
      <c r="E160" s="71"/>
      <c r="F160" s="78"/>
      <c r="G160" s="28" t="s">
        <v>7</v>
      </c>
      <c r="H160" s="23">
        <f t="shared" ref="H160:M160" si="19">SUM(H162:H165)</f>
        <v>27661772.5</v>
      </c>
      <c r="I160" s="23">
        <f t="shared" si="19"/>
        <v>21980838.5</v>
      </c>
      <c r="J160" s="23">
        <f t="shared" si="19"/>
        <v>3407972</v>
      </c>
      <c r="K160" s="23">
        <f t="shared" si="19"/>
        <v>1386929</v>
      </c>
      <c r="L160" s="23">
        <f t="shared" si="19"/>
        <v>550000</v>
      </c>
      <c r="M160" s="23">
        <f t="shared" si="19"/>
        <v>550000</v>
      </c>
      <c r="N160" s="16" t="e">
        <f>SUM(N163:N165)</f>
        <v>#REF!</v>
      </c>
      <c r="O160" s="16" t="e">
        <f>SUM(O163:O165)</f>
        <v>#REF!</v>
      </c>
      <c r="P160" s="16">
        <v>550000</v>
      </c>
      <c r="Q160" s="63"/>
    </row>
    <row r="161" spans="1:26" ht="15" customHeight="1">
      <c r="A161" s="69"/>
      <c r="B161" s="63"/>
      <c r="C161" s="63"/>
      <c r="D161" s="71"/>
      <c r="E161" s="71"/>
      <c r="F161" s="78"/>
      <c r="G161" s="28" t="s">
        <v>2</v>
      </c>
      <c r="H161" s="23"/>
      <c r="I161" s="23"/>
      <c r="J161" s="23"/>
      <c r="K161" s="23"/>
      <c r="L161" s="23"/>
      <c r="M161" s="23"/>
      <c r="N161" s="16"/>
      <c r="O161" s="16"/>
      <c r="P161" s="16"/>
      <c r="Q161" s="63"/>
    </row>
    <row r="162" spans="1:26" ht="28.5">
      <c r="A162" s="69"/>
      <c r="B162" s="63"/>
      <c r="C162" s="63"/>
      <c r="D162" s="71"/>
      <c r="E162" s="71"/>
      <c r="F162" s="78"/>
      <c r="G162" s="28" t="s">
        <v>3</v>
      </c>
      <c r="H162" s="23">
        <f t="shared" ref="H162:M162" si="20">+H69+H62+H54+H39+H24+H17+H10+H106+H31+H120+H148</f>
        <v>0</v>
      </c>
      <c r="I162" s="23">
        <f t="shared" si="20"/>
        <v>0</v>
      </c>
      <c r="J162" s="23">
        <f t="shared" si="20"/>
        <v>0</v>
      </c>
      <c r="K162" s="23">
        <f t="shared" si="20"/>
        <v>0</v>
      </c>
      <c r="L162" s="23">
        <f t="shared" si="20"/>
        <v>0</v>
      </c>
      <c r="M162" s="23">
        <f t="shared" si="20"/>
        <v>0</v>
      </c>
      <c r="N162" s="16" t="e">
        <f>+N69+N62+N54+N39+N24+N17+N10+N106+N31+N120+N148+#REF!</f>
        <v>#REF!</v>
      </c>
      <c r="O162" s="16" t="e">
        <f>+O69+O62+O54+O39+O24+O17+O10+O106+O31+O120+O148+#REF!</f>
        <v>#REF!</v>
      </c>
      <c r="P162" s="35">
        <v>0</v>
      </c>
      <c r="Q162" s="63"/>
    </row>
    <row r="163" spans="1:26" ht="31.5" customHeight="1">
      <c r="A163" s="69"/>
      <c r="B163" s="63"/>
      <c r="C163" s="63"/>
      <c r="D163" s="71"/>
      <c r="E163" s="71"/>
      <c r="F163" s="78"/>
      <c r="G163" s="28" t="s">
        <v>4</v>
      </c>
      <c r="H163" s="23">
        <f>H70+H63+H55+H49++H25+H18+H11+H107+H32+H121+H149+H156+H91+H98</f>
        <v>4435524</v>
      </c>
      <c r="I163" s="23">
        <f>I70+I63+I55+I49++I25+I18+I11+I107+I32+I121+I149+I156+I91+I98</f>
        <v>2435524</v>
      </c>
      <c r="J163" s="23">
        <f>+J70+J63+J55+J40+J25+J18+J11+J107+J32+J121+J149</f>
        <v>2000000</v>
      </c>
      <c r="K163" s="23">
        <f>+K70+K63+K55+K40+K25+K18+K11+K107+K32+K121+K149</f>
        <v>0</v>
      </c>
      <c r="L163" s="23">
        <f>+L70+L63+L55+L40+L25+L18+L11+L107+L32+L121+L149</f>
        <v>0</v>
      </c>
      <c r="M163" s="23">
        <f>+M70+M63+M55+M40+M25+M18+M11+M107+M32+M121+M149</f>
        <v>0</v>
      </c>
      <c r="N163" s="16" t="e">
        <f>+N70+N63+N55+N40+N25+N18+N11+N107+N32+N121+N149+#REF!</f>
        <v>#REF!</v>
      </c>
      <c r="O163" s="16" t="e">
        <f>+O70+O63+O55+O40+O25+O18+O11+O107+O32+O121+O149+#REF!</f>
        <v>#REF!</v>
      </c>
      <c r="P163" s="35">
        <v>0</v>
      </c>
      <c r="Q163" s="63"/>
    </row>
    <row r="164" spans="1:26" ht="28.5">
      <c r="A164" s="69"/>
      <c r="B164" s="63"/>
      <c r="C164" s="63"/>
      <c r="D164" s="71"/>
      <c r="E164" s="71"/>
      <c r="F164" s="78"/>
      <c r="G164" s="29" t="s">
        <v>5</v>
      </c>
      <c r="H164" s="24">
        <f>H13+H20+H27+H34+H50+H57+H65+H72+H109+H123+H151+H100+H93+H158</f>
        <v>23226248.5</v>
      </c>
      <c r="I164" s="24">
        <f>I13+I20+I27+I34+I50+I57+I65+I72+I109+I123+I151+I100+I93+I158</f>
        <v>19545314.5</v>
      </c>
      <c r="J164" s="24">
        <f>J171+J65</f>
        <v>1407972</v>
      </c>
      <c r="K164" s="24">
        <f>K171+K65+K79+K72</f>
        <v>1386929</v>
      </c>
      <c r="L164" s="24">
        <f>L171+L65+L79+L72</f>
        <v>550000</v>
      </c>
      <c r="M164" s="24">
        <f>M171+M65+M79+M72</f>
        <v>550000</v>
      </c>
      <c r="N164" s="16" t="e">
        <f>N13+N20+N27+N34+N50+N57+N65+N72+N109+#REF!+#REF!+N123+N151</f>
        <v>#REF!</v>
      </c>
      <c r="O164" s="16" t="e">
        <f>O13+O20+O27+O34+O50+O57+O65+O72+O109+#REF!+O123+O151</f>
        <v>#REF!</v>
      </c>
      <c r="P164" s="33">
        <v>550000</v>
      </c>
      <c r="Q164" s="63"/>
    </row>
    <row r="165" spans="1:26" ht="35.25" customHeight="1">
      <c r="A165" s="69"/>
      <c r="B165" s="63"/>
      <c r="C165" s="63"/>
      <c r="D165" s="71"/>
      <c r="E165" s="71"/>
      <c r="F165" s="78"/>
      <c r="G165" s="28" t="s">
        <v>6</v>
      </c>
      <c r="H165" s="23">
        <f>SUM(I165:M165)</f>
        <v>0</v>
      </c>
      <c r="I165" s="23">
        <f>I14+I21+I28+I35+I51+I58+I66+I73+I110+I124+I152</f>
        <v>0</v>
      </c>
      <c r="J165" s="23">
        <v>0</v>
      </c>
      <c r="K165" s="23">
        <v>0</v>
      </c>
      <c r="L165" s="23">
        <v>0</v>
      </c>
      <c r="M165" s="23">
        <v>0</v>
      </c>
      <c r="N165" s="16" t="e">
        <f>N14+N21+N28+N35+N51+N58+N66+N73+N110+#REF!+N124+N152</f>
        <v>#REF!</v>
      </c>
      <c r="O165" s="16" t="e">
        <f>O14+O21+O28+O35+O51+O58+O66+O73+O110+#REF!+O124+O152</f>
        <v>#REF!</v>
      </c>
      <c r="P165" s="16"/>
      <c r="Q165" s="63"/>
    </row>
    <row r="166" spans="1:26" s="3" customFormat="1" ht="15.75">
      <c r="A166" s="79" t="s">
        <v>31</v>
      </c>
      <c r="B166" s="63" t="s">
        <v>23</v>
      </c>
      <c r="C166" s="63"/>
      <c r="D166" s="50"/>
      <c r="E166" s="50" t="s">
        <v>19</v>
      </c>
      <c r="F166" s="50"/>
      <c r="G166" s="28" t="s">
        <v>1</v>
      </c>
      <c r="H166" s="16">
        <f>SUM(H168+H169+H171+H172)</f>
        <v>2968537.5</v>
      </c>
      <c r="I166" s="16">
        <f>SUM(I168+I169+I171+I172)</f>
        <v>315575.5</v>
      </c>
      <c r="J166" s="16">
        <f t="shared" ref="J166:O166" si="21">SUM(J168+J169+J171+J172)</f>
        <v>380000</v>
      </c>
      <c r="K166" s="16">
        <f t="shared" si="21"/>
        <v>425360</v>
      </c>
      <c r="L166" s="16">
        <f t="shared" si="21"/>
        <v>550000</v>
      </c>
      <c r="M166" s="16">
        <f t="shared" si="21"/>
        <v>550000</v>
      </c>
      <c r="N166" s="17">
        <f t="shared" si="21"/>
        <v>0</v>
      </c>
      <c r="O166" s="17">
        <f t="shared" si="21"/>
        <v>0</v>
      </c>
      <c r="P166" s="45">
        <v>550000</v>
      </c>
      <c r="Q166" s="54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s="3" customFormat="1" ht="14.25" customHeight="1">
      <c r="A167" s="79"/>
      <c r="B167" s="63"/>
      <c r="C167" s="63"/>
      <c r="D167" s="50"/>
      <c r="E167" s="50"/>
      <c r="F167" s="50"/>
      <c r="G167" s="28" t="s">
        <v>2</v>
      </c>
      <c r="H167" s="16"/>
      <c r="I167" s="16"/>
      <c r="J167" s="16"/>
      <c r="K167" s="16"/>
      <c r="L167" s="16"/>
      <c r="M167" s="16"/>
      <c r="N167" s="17"/>
      <c r="O167" s="17"/>
      <c r="P167" s="17"/>
      <c r="Q167" s="54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s="3" customFormat="1" ht="28.5">
      <c r="A168" s="79"/>
      <c r="B168" s="63"/>
      <c r="C168" s="63"/>
      <c r="D168" s="50"/>
      <c r="E168" s="50"/>
      <c r="F168" s="50"/>
      <c r="G168" s="28" t="s">
        <v>3</v>
      </c>
      <c r="H168" s="35">
        <f>SUM(I168:O168)</f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17">
        <v>0</v>
      </c>
      <c r="O168" s="17">
        <v>0</v>
      </c>
      <c r="P168" s="46">
        <v>0</v>
      </c>
      <c r="Q168" s="54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s="3" customFormat="1" ht="12.75" customHeight="1">
      <c r="A169" s="79"/>
      <c r="B169" s="63"/>
      <c r="C169" s="63"/>
      <c r="D169" s="50"/>
      <c r="E169" s="50"/>
      <c r="F169" s="50"/>
      <c r="G169" s="77" t="s">
        <v>4</v>
      </c>
      <c r="H169" s="53">
        <f t="shared" ref="H169:O169" si="22">H11+H18+H25+H32+H49+H55+H70+H91+H98</f>
        <v>0</v>
      </c>
      <c r="I169" s="53">
        <f t="shared" si="22"/>
        <v>0</v>
      </c>
      <c r="J169" s="53">
        <f t="shared" si="22"/>
        <v>0</v>
      </c>
      <c r="K169" s="53">
        <f t="shared" si="22"/>
        <v>0</v>
      </c>
      <c r="L169" s="53">
        <f t="shared" si="22"/>
        <v>0</v>
      </c>
      <c r="M169" s="53">
        <f t="shared" si="22"/>
        <v>0</v>
      </c>
      <c r="N169" s="53">
        <f t="shared" si="22"/>
        <v>0</v>
      </c>
      <c r="O169" s="53">
        <f t="shared" si="22"/>
        <v>0</v>
      </c>
      <c r="P169" s="81">
        <v>0</v>
      </c>
      <c r="Q169" s="54"/>
      <c r="R169" s="31"/>
      <c r="S169" s="32"/>
      <c r="T169" s="31"/>
      <c r="U169" s="31"/>
      <c r="V169" s="31"/>
      <c r="W169" s="31"/>
      <c r="X169" s="31"/>
      <c r="Y169" s="31"/>
      <c r="Z169" s="31"/>
    </row>
    <row r="170" spans="1:26" s="3" customFormat="1" ht="18" customHeight="1">
      <c r="A170" s="79"/>
      <c r="B170" s="63"/>
      <c r="C170" s="63"/>
      <c r="D170" s="50"/>
      <c r="E170" s="50"/>
      <c r="F170" s="50"/>
      <c r="G170" s="77"/>
      <c r="H170" s="53"/>
      <c r="I170" s="53"/>
      <c r="J170" s="53"/>
      <c r="K170" s="53"/>
      <c r="L170" s="53"/>
      <c r="M170" s="53"/>
      <c r="N170" s="53"/>
      <c r="O170" s="53"/>
      <c r="P170" s="82"/>
      <c r="Q170" s="54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s="3" customFormat="1" ht="28.5">
      <c r="A171" s="79"/>
      <c r="B171" s="63"/>
      <c r="C171" s="63"/>
      <c r="D171" s="50"/>
      <c r="E171" s="50"/>
      <c r="F171" s="50"/>
      <c r="G171" s="29" t="s">
        <v>5</v>
      </c>
      <c r="H171" s="43">
        <f>H13+H20+H27+H34+H50+H57+H72+H93+H100</f>
        <v>2968537.5</v>
      </c>
      <c r="I171" s="43">
        <f>I13+I20+I27+I34+I50+I57+I72+I93+I100</f>
        <v>315575.5</v>
      </c>
      <c r="J171" s="43">
        <f>J13+J20+J27+J34+J50+J57+J72+J93+J100</f>
        <v>380000</v>
      </c>
      <c r="K171" s="43">
        <f>K13+K20+K27+K34+K50+K57+L79+K93+K100</f>
        <v>425360</v>
      </c>
      <c r="L171" s="43">
        <f>L13+L20+L27+L34+L50+L57+L72+L93+L100</f>
        <v>550000</v>
      </c>
      <c r="M171" s="43">
        <f>M13+M20+M27+M34+M50+M57+M72+M93+M100</f>
        <v>550000</v>
      </c>
      <c r="N171" s="17">
        <v>0</v>
      </c>
      <c r="O171" s="17">
        <v>0</v>
      </c>
      <c r="P171" s="33">
        <v>550000</v>
      </c>
      <c r="Q171" s="54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42.75">
      <c r="A172" s="79"/>
      <c r="B172" s="63"/>
      <c r="C172" s="63"/>
      <c r="D172" s="50"/>
      <c r="E172" s="50"/>
      <c r="F172" s="50"/>
      <c r="G172" s="28" t="s">
        <v>6</v>
      </c>
      <c r="H172" s="44">
        <v>0</v>
      </c>
      <c r="I172" s="44">
        <v>0</v>
      </c>
      <c r="J172" s="44">
        <f>J14+J21+J28+J35+J51+J58+J73+J94+J101</f>
        <v>0</v>
      </c>
      <c r="K172" s="44">
        <f>K14+K21+K28+K35+K51+K58+K73+K94+K101</f>
        <v>0</v>
      </c>
      <c r="L172" s="44">
        <f>L14+L21+L28+L35+L51+L58+L73+L94+L101</f>
        <v>0</v>
      </c>
      <c r="M172" s="44">
        <f>M14+M21+M28+M35+M51+M58+M73+M94+M101</f>
        <v>0</v>
      </c>
      <c r="N172" s="17">
        <v>0</v>
      </c>
      <c r="O172" s="17">
        <v>0</v>
      </c>
      <c r="P172" s="17">
        <v>0</v>
      </c>
      <c r="Q172" s="54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I173" s="37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H174" s="37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I175" s="37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R176" s="1"/>
      <c r="S176" s="1"/>
      <c r="T176" s="1"/>
      <c r="U176" s="1"/>
      <c r="V176" s="1"/>
      <c r="W176" s="1"/>
      <c r="X176" s="1"/>
      <c r="Y176" s="1"/>
      <c r="Z176" s="1"/>
    </row>
    <row r="177" spans="18:26">
      <c r="R177" s="1"/>
      <c r="S177" s="1"/>
      <c r="T177" s="1"/>
      <c r="U177" s="1"/>
      <c r="V177" s="1"/>
      <c r="W177" s="1"/>
      <c r="X177" s="1"/>
      <c r="Y177" s="1"/>
      <c r="Z177" s="1"/>
    </row>
    <row r="178" spans="18:26">
      <c r="R178" s="1"/>
      <c r="S178" s="1"/>
      <c r="T178" s="1"/>
      <c r="U178" s="1"/>
      <c r="V178" s="1"/>
      <c r="W178" s="1"/>
      <c r="X178" s="1"/>
      <c r="Y178" s="1"/>
      <c r="Z178" s="1"/>
    </row>
    <row r="179" spans="18:26">
      <c r="R179" s="1"/>
      <c r="S179" s="1"/>
      <c r="T179" s="1"/>
      <c r="U179" s="1"/>
      <c r="V179" s="1"/>
      <c r="W179" s="1"/>
      <c r="X179" s="1"/>
      <c r="Y179" s="1"/>
      <c r="Z179" s="1"/>
    </row>
    <row r="180" spans="18:26">
      <c r="R180" s="1"/>
      <c r="S180" s="1"/>
      <c r="T180" s="1"/>
      <c r="U180" s="1"/>
      <c r="V180" s="1"/>
      <c r="W180" s="1"/>
      <c r="X180" s="1"/>
      <c r="Y180" s="1"/>
      <c r="Z180" s="1"/>
    </row>
    <row r="181" spans="18:26">
      <c r="R181" s="1"/>
      <c r="S181" s="1"/>
      <c r="T181" s="1"/>
      <c r="U181" s="1"/>
      <c r="V181" s="1"/>
      <c r="W181" s="1"/>
      <c r="X181" s="1"/>
      <c r="Y181" s="1"/>
      <c r="Z181" s="1"/>
    </row>
    <row r="182" spans="18:26">
      <c r="R182" s="1"/>
      <c r="S182" s="1"/>
      <c r="T182" s="1"/>
      <c r="U182" s="1"/>
      <c r="V182" s="1"/>
      <c r="W182" s="1"/>
      <c r="X182" s="1"/>
      <c r="Y182" s="1"/>
      <c r="Z182" s="1"/>
    </row>
    <row r="183" spans="18:26">
      <c r="R183" s="1"/>
      <c r="S183" s="1"/>
      <c r="T183" s="1"/>
      <c r="U183" s="1"/>
      <c r="V183" s="1"/>
      <c r="W183" s="1"/>
      <c r="X183" s="1"/>
      <c r="Y183" s="1"/>
      <c r="Z183" s="1"/>
    </row>
    <row r="184" spans="18:26">
      <c r="R184" s="1"/>
      <c r="S184" s="1"/>
      <c r="T184" s="1"/>
      <c r="U184" s="1"/>
      <c r="V184" s="1"/>
      <c r="W184" s="1"/>
      <c r="X184" s="1"/>
      <c r="Y184" s="1"/>
      <c r="Z184" s="1"/>
    </row>
    <row r="185" spans="18:26">
      <c r="R185" s="1"/>
      <c r="S185" s="1"/>
      <c r="T185" s="1"/>
      <c r="U185" s="1"/>
      <c r="V185" s="1"/>
      <c r="W185" s="1"/>
      <c r="X185" s="1"/>
      <c r="Y185" s="1"/>
      <c r="Z185" s="1"/>
    </row>
    <row r="186" spans="18:26">
      <c r="R186" s="1"/>
      <c r="S186" s="1"/>
      <c r="T186" s="1"/>
      <c r="U186" s="1"/>
      <c r="V186" s="1"/>
      <c r="W186" s="1"/>
      <c r="X186" s="1"/>
      <c r="Y186" s="1"/>
      <c r="Z186" s="1"/>
    </row>
    <row r="187" spans="18:26">
      <c r="R187" s="1"/>
      <c r="S187" s="1"/>
      <c r="T187" s="1"/>
      <c r="U187" s="1"/>
      <c r="V187" s="1"/>
      <c r="W187" s="1"/>
      <c r="X187" s="1"/>
      <c r="Y187" s="1"/>
      <c r="Z187" s="1"/>
    </row>
    <row r="188" spans="18:26">
      <c r="R188" s="1"/>
      <c r="S188" s="1"/>
      <c r="T188" s="1"/>
      <c r="U188" s="1"/>
      <c r="V188" s="1"/>
      <c r="W188" s="1"/>
      <c r="X188" s="1"/>
      <c r="Y188" s="1"/>
      <c r="Z188" s="1"/>
    </row>
    <row r="189" spans="18:26">
      <c r="R189" s="1"/>
      <c r="S189" s="1"/>
      <c r="T189" s="1"/>
      <c r="U189" s="1"/>
      <c r="V189" s="1"/>
      <c r="W189" s="1"/>
      <c r="X189" s="1"/>
      <c r="Y189" s="1"/>
      <c r="Z189" s="1"/>
    </row>
    <row r="190" spans="18:26">
      <c r="R190" s="1"/>
      <c r="S190" s="1"/>
      <c r="T190" s="1"/>
      <c r="U190" s="1"/>
      <c r="V190" s="1"/>
      <c r="W190" s="1"/>
      <c r="X190" s="1"/>
      <c r="Y190" s="1"/>
      <c r="Z190" s="1"/>
    </row>
    <row r="191" spans="18:26">
      <c r="R191" s="1"/>
      <c r="S191" s="1"/>
      <c r="T191" s="1"/>
      <c r="U191" s="1"/>
      <c r="V191" s="1"/>
      <c r="W191" s="1"/>
      <c r="X191" s="1"/>
      <c r="Y191" s="1"/>
      <c r="Z191" s="1"/>
    </row>
    <row r="192" spans="18:26">
      <c r="R192" s="1"/>
      <c r="S192" s="1"/>
      <c r="T192" s="1"/>
      <c r="U192" s="1"/>
      <c r="V192" s="1"/>
      <c r="W192" s="1"/>
      <c r="X192" s="1"/>
      <c r="Y192" s="1"/>
      <c r="Z192" s="1"/>
    </row>
    <row r="193" spans="18:26">
      <c r="R193" s="1"/>
      <c r="S193" s="1"/>
      <c r="T193" s="1"/>
      <c r="U193" s="1"/>
      <c r="V193" s="1"/>
      <c r="W193" s="1"/>
      <c r="X193" s="1"/>
      <c r="Y193" s="1"/>
      <c r="Z193" s="1"/>
    </row>
    <row r="194" spans="18:26">
      <c r="R194" s="1"/>
      <c r="S194" s="1"/>
      <c r="T194" s="1"/>
      <c r="U194" s="1"/>
      <c r="V194" s="1"/>
      <c r="W194" s="1"/>
      <c r="X194" s="1"/>
      <c r="Y194" s="1"/>
      <c r="Z194" s="1"/>
    </row>
    <row r="195" spans="18:26">
      <c r="R195" s="1"/>
      <c r="S195" s="1"/>
      <c r="T195" s="1"/>
      <c r="U195" s="1"/>
      <c r="V195" s="1"/>
      <c r="W195" s="1"/>
      <c r="X195" s="1"/>
      <c r="Y195" s="1"/>
      <c r="Z195" s="1"/>
    </row>
    <row r="196" spans="18:26">
      <c r="R196" s="1"/>
      <c r="S196" s="1"/>
      <c r="T196" s="1"/>
      <c r="U196" s="1"/>
      <c r="V196" s="1"/>
      <c r="W196" s="1"/>
      <c r="X196" s="1"/>
      <c r="Y196" s="1"/>
      <c r="Z196" s="1"/>
    </row>
    <row r="197" spans="18:26">
      <c r="R197" s="1"/>
      <c r="S197" s="1"/>
      <c r="T197" s="1"/>
      <c r="U197" s="1"/>
      <c r="V197" s="1"/>
      <c r="W197" s="1"/>
      <c r="X197" s="1"/>
      <c r="Y197" s="1"/>
      <c r="Z197" s="1"/>
    </row>
    <row r="198" spans="18:26">
      <c r="R198" s="1"/>
      <c r="S198" s="1"/>
      <c r="T198" s="1"/>
      <c r="U198" s="1"/>
      <c r="V198" s="1"/>
      <c r="W198" s="1"/>
      <c r="X198" s="1"/>
      <c r="Y198" s="1"/>
      <c r="Z198" s="1"/>
    </row>
    <row r="199" spans="18:26">
      <c r="R199" s="1"/>
      <c r="S199" s="1"/>
      <c r="T199" s="1"/>
      <c r="U199" s="1"/>
      <c r="V199" s="1"/>
      <c r="W199" s="1"/>
      <c r="X199" s="1"/>
      <c r="Y199" s="1"/>
      <c r="Z199" s="1"/>
    </row>
    <row r="200" spans="18:26">
      <c r="R200" s="1"/>
      <c r="S200" s="1"/>
      <c r="T200" s="1"/>
      <c r="U200" s="1"/>
      <c r="V200" s="1"/>
      <c r="W200" s="1"/>
      <c r="X200" s="1"/>
      <c r="Y200" s="1"/>
      <c r="Z200" s="1"/>
    </row>
    <row r="201" spans="18:26">
      <c r="R201" s="1"/>
      <c r="S201" s="1"/>
      <c r="T201" s="1"/>
      <c r="U201" s="1"/>
      <c r="V201" s="1"/>
      <c r="W201" s="1"/>
      <c r="X201" s="1"/>
      <c r="Y201" s="1"/>
      <c r="Z201" s="1"/>
    </row>
    <row r="202" spans="18:26">
      <c r="R202" s="1"/>
      <c r="S202" s="1"/>
      <c r="T202" s="1"/>
      <c r="U202" s="1"/>
      <c r="V202" s="1"/>
      <c r="W202" s="1"/>
      <c r="X202" s="1"/>
      <c r="Y202" s="1"/>
      <c r="Z202" s="1"/>
    </row>
    <row r="203" spans="18:26">
      <c r="R203" s="1"/>
      <c r="S203" s="1"/>
      <c r="T203" s="1"/>
      <c r="U203" s="1"/>
      <c r="V203" s="1"/>
      <c r="W203" s="1"/>
      <c r="X203" s="1"/>
      <c r="Y203" s="1"/>
      <c r="Z203" s="1"/>
    </row>
    <row r="204" spans="18:26">
      <c r="R204" s="1"/>
      <c r="S204" s="1"/>
      <c r="T204" s="1"/>
      <c r="U204" s="1"/>
      <c r="V204" s="1"/>
      <c r="W204" s="1"/>
      <c r="X204" s="1"/>
      <c r="Y204" s="1"/>
      <c r="Z204" s="1"/>
    </row>
    <row r="205" spans="18:26">
      <c r="R205" s="1"/>
      <c r="S205" s="1"/>
      <c r="T205" s="1"/>
      <c r="U205" s="1"/>
      <c r="V205" s="1"/>
      <c r="W205" s="1"/>
      <c r="X205" s="1"/>
      <c r="Y205" s="1"/>
      <c r="Z205" s="1"/>
    </row>
    <row r="206" spans="18:26">
      <c r="R206" s="1"/>
      <c r="S206" s="1"/>
      <c r="T206" s="1"/>
      <c r="U206" s="1"/>
      <c r="V206" s="1"/>
      <c r="W206" s="1"/>
      <c r="X206" s="1"/>
      <c r="Y206" s="1"/>
      <c r="Z206" s="1"/>
    </row>
    <row r="207" spans="18:26">
      <c r="R207" s="1"/>
      <c r="S207" s="1"/>
      <c r="T207" s="1"/>
      <c r="U207" s="1"/>
      <c r="V207" s="1"/>
      <c r="W207" s="1"/>
      <c r="X207" s="1"/>
      <c r="Y207" s="1"/>
      <c r="Z207" s="1"/>
    </row>
    <row r="208" spans="18:26">
      <c r="R208" s="1"/>
      <c r="S208" s="1"/>
      <c r="T208" s="1"/>
      <c r="U208" s="1"/>
      <c r="V208" s="1"/>
      <c r="W208" s="1"/>
      <c r="X208" s="1"/>
      <c r="Y208" s="1"/>
      <c r="Z208" s="1"/>
    </row>
    <row r="209" spans="18:26">
      <c r="R209" s="1"/>
      <c r="S209" s="1"/>
      <c r="T209" s="1"/>
      <c r="U209" s="1"/>
      <c r="V209" s="1"/>
      <c r="W209" s="1"/>
      <c r="X209" s="1"/>
      <c r="Y209" s="1"/>
      <c r="Z209" s="1"/>
    </row>
    <row r="210" spans="18:26">
      <c r="R210" s="1"/>
      <c r="S210" s="1"/>
      <c r="T210" s="1"/>
      <c r="U210" s="1"/>
      <c r="V210" s="1"/>
      <c r="W210" s="1"/>
      <c r="X210" s="1"/>
      <c r="Y210" s="1"/>
      <c r="Z210" s="1"/>
    </row>
    <row r="211" spans="18:26">
      <c r="R211" s="1"/>
      <c r="S211" s="1"/>
      <c r="T211" s="1"/>
      <c r="U211" s="1"/>
      <c r="V211" s="1"/>
      <c r="W211" s="1"/>
      <c r="X211" s="1"/>
      <c r="Y211" s="1"/>
      <c r="Z211" s="1"/>
    </row>
    <row r="212" spans="18:26">
      <c r="R212" s="1"/>
      <c r="S212" s="1"/>
      <c r="T212" s="1"/>
      <c r="U212" s="1"/>
      <c r="V212" s="1"/>
      <c r="W212" s="1"/>
      <c r="X212" s="1"/>
      <c r="Y212" s="1"/>
      <c r="Z212" s="1"/>
    </row>
    <row r="213" spans="18:26">
      <c r="R213" s="1"/>
      <c r="S213" s="1"/>
      <c r="T213" s="1"/>
      <c r="U213" s="1"/>
      <c r="V213" s="1"/>
      <c r="W213" s="1"/>
      <c r="X213" s="1"/>
      <c r="Y213" s="1"/>
      <c r="Z213" s="1"/>
    </row>
    <row r="214" spans="18:26">
      <c r="R214" s="1"/>
      <c r="S214" s="1"/>
      <c r="T214" s="1"/>
      <c r="U214" s="1"/>
      <c r="V214" s="1"/>
      <c r="W214" s="1"/>
      <c r="X214" s="1"/>
      <c r="Y214" s="1"/>
      <c r="Z214" s="1"/>
    </row>
    <row r="215" spans="18:26">
      <c r="R215" s="1"/>
      <c r="S215" s="1"/>
      <c r="T215" s="1"/>
      <c r="U215" s="1"/>
      <c r="V215" s="1"/>
      <c r="W215" s="1"/>
      <c r="X215" s="1"/>
      <c r="Y215" s="1"/>
      <c r="Z215" s="1"/>
    </row>
    <row r="216" spans="18:26">
      <c r="R216" s="1"/>
      <c r="S216" s="1"/>
      <c r="T216" s="1"/>
      <c r="U216" s="1"/>
      <c r="V216" s="1"/>
      <c r="W216" s="1"/>
      <c r="X216" s="1"/>
      <c r="Y216" s="1"/>
      <c r="Z216" s="1"/>
    </row>
    <row r="217" spans="18:26">
      <c r="R217" s="1"/>
      <c r="S217" s="1"/>
      <c r="T217" s="1"/>
      <c r="U217" s="1"/>
      <c r="V217" s="1"/>
      <c r="W217" s="1"/>
      <c r="X217" s="1"/>
      <c r="Y217" s="1"/>
      <c r="Z217" s="1"/>
    </row>
    <row r="218" spans="18:26">
      <c r="R218" s="1"/>
      <c r="S218" s="1"/>
      <c r="T218" s="1"/>
      <c r="U218" s="1"/>
      <c r="V218" s="1"/>
      <c r="W218" s="1"/>
      <c r="X218" s="1"/>
      <c r="Y218" s="1"/>
      <c r="Z218" s="1"/>
    </row>
    <row r="219" spans="18:26">
      <c r="R219" s="1"/>
      <c r="S219" s="1"/>
      <c r="T219" s="1"/>
      <c r="U219" s="1"/>
      <c r="V219" s="1"/>
      <c r="W219" s="1"/>
      <c r="X219" s="1"/>
      <c r="Y219" s="1"/>
      <c r="Z219" s="1"/>
    </row>
    <row r="220" spans="18:26">
      <c r="R220" s="1"/>
      <c r="S220" s="1"/>
      <c r="T220" s="1"/>
      <c r="U220" s="1"/>
      <c r="V220" s="1"/>
      <c r="W220" s="1"/>
      <c r="X220" s="1"/>
      <c r="Y220" s="1"/>
      <c r="Z220" s="1"/>
    </row>
    <row r="221" spans="18:26">
      <c r="R221" s="1"/>
      <c r="S221" s="1"/>
      <c r="T221" s="1"/>
      <c r="U221" s="1"/>
      <c r="V221" s="1"/>
      <c r="W221" s="1"/>
      <c r="X221" s="1"/>
      <c r="Y221" s="1"/>
      <c r="Z221" s="1"/>
    </row>
    <row r="222" spans="18:26">
      <c r="R222" s="1"/>
      <c r="S222" s="1"/>
      <c r="T222" s="1"/>
      <c r="U222" s="1"/>
      <c r="V222" s="1"/>
      <c r="W222" s="1"/>
      <c r="X222" s="1"/>
      <c r="Y222" s="1"/>
      <c r="Z222" s="1"/>
    </row>
    <row r="223" spans="18:26">
      <c r="R223" s="1"/>
      <c r="S223" s="1"/>
      <c r="T223" s="1"/>
      <c r="U223" s="1"/>
      <c r="V223" s="1"/>
      <c r="W223" s="1"/>
      <c r="X223" s="1"/>
      <c r="Y223" s="1"/>
      <c r="Z223" s="1"/>
    </row>
    <row r="224" spans="18:26">
      <c r="R224" s="1"/>
      <c r="S224" s="1"/>
      <c r="T224" s="1"/>
      <c r="U224" s="1"/>
      <c r="V224" s="1"/>
      <c r="W224" s="1"/>
      <c r="X224" s="1"/>
      <c r="Y224" s="1"/>
      <c r="Z224" s="1"/>
    </row>
    <row r="225" spans="18:26">
      <c r="R225" s="1"/>
      <c r="S225" s="1"/>
      <c r="T225" s="1"/>
      <c r="U225" s="1"/>
      <c r="V225" s="1"/>
      <c r="W225" s="1"/>
      <c r="X225" s="1"/>
      <c r="Y225" s="1"/>
      <c r="Z225" s="1"/>
    </row>
    <row r="226" spans="18:26">
      <c r="R226" s="1"/>
      <c r="S226" s="1"/>
      <c r="T226" s="1"/>
      <c r="U226" s="1"/>
      <c r="V226" s="1"/>
      <c r="W226" s="1"/>
      <c r="X226" s="1"/>
      <c r="Y226" s="1"/>
      <c r="Z226" s="1"/>
    </row>
    <row r="227" spans="18:26">
      <c r="R227" s="1"/>
      <c r="S227" s="1"/>
      <c r="T227" s="1"/>
      <c r="U227" s="1"/>
      <c r="V227" s="1"/>
      <c r="W227" s="1"/>
      <c r="X227" s="1"/>
      <c r="Y227" s="1"/>
      <c r="Z227" s="1"/>
    </row>
    <row r="228" spans="18:26">
      <c r="R228" s="1"/>
      <c r="S228" s="1"/>
      <c r="T228" s="1"/>
      <c r="U228" s="1"/>
      <c r="V228" s="1"/>
      <c r="W228" s="1"/>
      <c r="X228" s="1"/>
      <c r="Y228" s="1"/>
      <c r="Z228" s="1"/>
    </row>
    <row r="229" spans="18:26">
      <c r="R229" s="1"/>
      <c r="S229" s="1"/>
      <c r="T229" s="1"/>
      <c r="U229" s="1"/>
      <c r="V229" s="1"/>
      <c r="W229" s="1"/>
      <c r="X229" s="1"/>
      <c r="Y229" s="1"/>
      <c r="Z229" s="1"/>
    </row>
    <row r="230" spans="18:26">
      <c r="R230" s="1"/>
      <c r="S230" s="1"/>
      <c r="T230" s="1"/>
      <c r="U230" s="1"/>
      <c r="V230" s="1"/>
      <c r="W230" s="1"/>
      <c r="X230" s="1"/>
      <c r="Y230" s="1"/>
      <c r="Z230" s="1"/>
    </row>
    <row r="231" spans="18:26">
      <c r="R231" s="1"/>
      <c r="S231" s="1"/>
      <c r="T231" s="1"/>
      <c r="U231" s="1"/>
      <c r="V231" s="1"/>
      <c r="W231" s="1"/>
      <c r="X231" s="1"/>
      <c r="Y231" s="1"/>
      <c r="Z231" s="1"/>
    </row>
    <row r="232" spans="18:26">
      <c r="R232" s="1"/>
      <c r="S232" s="1"/>
      <c r="T232" s="1"/>
      <c r="U232" s="1"/>
      <c r="V232" s="1"/>
      <c r="W232" s="1"/>
      <c r="X232" s="1"/>
      <c r="Y232" s="1"/>
      <c r="Z232" s="1"/>
    </row>
    <row r="233" spans="18:26">
      <c r="R233" s="1"/>
      <c r="S233" s="1"/>
      <c r="T233" s="1"/>
      <c r="U233" s="1"/>
      <c r="V233" s="1"/>
      <c r="W233" s="1"/>
      <c r="X233" s="1"/>
      <c r="Y233" s="1"/>
      <c r="Z233" s="1"/>
    </row>
    <row r="234" spans="18:26">
      <c r="R234" s="1"/>
      <c r="S234" s="1"/>
      <c r="T234" s="1"/>
      <c r="U234" s="1"/>
      <c r="V234" s="1"/>
      <c r="W234" s="1"/>
      <c r="X234" s="1"/>
      <c r="Y234" s="1"/>
      <c r="Z234" s="1"/>
    </row>
    <row r="235" spans="18:26">
      <c r="R235" s="1"/>
      <c r="S235" s="1"/>
      <c r="T235" s="1"/>
      <c r="U235" s="1"/>
      <c r="V235" s="1"/>
      <c r="W235" s="1"/>
      <c r="X235" s="1"/>
      <c r="Y235" s="1"/>
      <c r="Z235" s="1"/>
    </row>
    <row r="236" spans="18:26">
      <c r="R236" s="1"/>
      <c r="S236" s="1"/>
      <c r="T236" s="1"/>
      <c r="U236" s="1"/>
      <c r="V236" s="1"/>
      <c r="W236" s="1"/>
      <c r="X236" s="1"/>
      <c r="Y236" s="1"/>
      <c r="Z236" s="1"/>
    </row>
    <row r="237" spans="18:26">
      <c r="R237" s="1"/>
      <c r="S237" s="1"/>
      <c r="T237" s="1"/>
      <c r="U237" s="1"/>
      <c r="V237" s="1"/>
      <c r="W237" s="1"/>
      <c r="X237" s="1"/>
      <c r="Y237" s="1"/>
      <c r="Z237" s="1"/>
    </row>
    <row r="238" spans="18:26">
      <c r="R238" s="1"/>
      <c r="S238" s="1"/>
      <c r="T238" s="1"/>
      <c r="U238" s="1"/>
      <c r="V238" s="1"/>
      <c r="W238" s="1"/>
      <c r="X238" s="1"/>
      <c r="Y238" s="1"/>
      <c r="Z238" s="1"/>
    </row>
    <row r="239" spans="18:26">
      <c r="R239" s="1"/>
      <c r="S239" s="1"/>
      <c r="T239" s="1"/>
      <c r="U239" s="1"/>
      <c r="V239" s="1"/>
      <c r="W239" s="1"/>
      <c r="X239" s="1"/>
      <c r="Y239" s="1"/>
      <c r="Z239" s="1"/>
    </row>
    <row r="240" spans="18:26">
      <c r="R240" s="1"/>
      <c r="S240" s="1"/>
      <c r="T240" s="1"/>
      <c r="U240" s="1"/>
      <c r="V240" s="1"/>
      <c r="W240" s="1"/>
      <c r="X240" s="1"/>
      <c r="Y240" s="1"/>
      <c r="Z240" s="1"/>
    </row>
    <row r="241" spans="18:26">
      <c r="R241" s="1"/>
      <c r="S241" s="1"/>
      <c r="T241" s="1"/>
      <c r="U241" s="1"/>
      <c r="V241" s="1"/>
      <c r="W241" s="1"/>
      <c r="X241" s="1"/>
      <c r="Y241" s="1"/>
      <c r="Z241" s="1"/>
    </row>
    <row r="242" spans="18:26">
      <c r="R242" s="1"/>
      <c r="S242" s="1"/>
      <c r="T242" s="1"/>
      <c r="U242" s="1"/>
      <c r="V242" s="1"/>
      <c r="W242" s="1"/>
      <c r="X242" s="1"/>
      <c r="Y242" s="1"/>
      <c r="Z242" s="1"/>
    </row>
    <row r="243" spans="18:26">
      <c r="R243" s="1"/>
      <c r="S243" s="1"/>
      <c r="T243" s="1"/>
      <c r="U243" s="1"/>
      <c r="V243" s="1"/>
      <c r="W243" s="1"/>
      <c r="X243" s="1"/>
      <c r="Y243" s="1"/>
      <c r="Z243" s="1"/>
    </row>
    <row r="244" spans="18:26">
      <c r="R244" s="1"/>
      <c r="S244" s="1"/>
      <c r="T244" s="1"/>
      <c r="U244" s="1"/>
      <c r="V244" s="1"/>
      <c r="W244" s="1"/>
      <c r="X244" s="1"/>
      <c r="Y244" s="1"/>
      <c r="Z244" s="1"/>
    </row>
    <row r="245" spans="18:26">
      <c r="R245" s="1"/>
      <c r="S245" s="1"/>
      <c r="T245" s="1"/>
      <c r="U245" s="1"/>
      <c r="V245" s="1"/>
      <c r="W245" s="1"/>
      <c r="X245" s="1"/>
      <c r="Y245" s="1"/>
      <c r="Z245" s="1"/>
    </row>
    <row r="246" spans="18:26">
      <c r="R246" s="1"/>
      <c r="S246" s="1"/>
      <c r="T246" s="1"/>
      <c r="U246" s="1"/>
      <c r="V246" s="1"/>
      <c r="W246" s="1"/>
      <c r="X246" s="1"/>
      <c r="Y246" s="1"/>
      <c r="Z246" s="1"/>
    </row>
    <row r="247" spans="18:26">
      <c r="R247" s="1"/>
      <c r="S247" s="1"/>
      <c r="T247" s="1"/>
      <c r="U247" s="1"/>
      <c r="V247" s="1"/>
      <c r="W247" s="1"/>
      <c r="X247" s="1"/>
      <c r="Y247" s="1"/>
      <c r="Z247" s="1"/>
    </row>
    <row r="248" spans="18:26">
      <c r="R248" s="1"/>
      <c r="S248" s="1"/>
      <c r="T248" s="1"/>
      <c r="U248" s="1"/>
      <c r="V248" s="1"/>
      <c r="W248" s="1"/>
      <c r="X248" s="1"/>
      <c r="Y248" s="1"/>
      <c r="Z248" s="1"/>
    </row>
    <row r="249" spans="18:26">
      <c r="R249" s="1"/>
      <c r="S249" s="1"/>
      <c r="T249" s="1"/>
      <c r="U249" s="1"/>
      <c r="V249" s="1"/>
      <c r="W249" s="1"/>
      <c r="X249" s="1"/>
      <c r="Y249" s="1"/>
      <c r="Z249" s="1"/>
    </row>
    <row r="250" spans="18:26">
      <c r="R250" s="1"/>
      <c r="S250" s="1"/>
      <c r="T250" s="1"/>
      <c r="U250" s="1"/>
      <c r="V250" s="1"/>
      <c r="W250" s="1"/>
      <c r="X250" s="1"/>
      <c r="Y250" s="1"/>
      <c r="Z250" s="1"/>
    </row>
    <row r="251" spans="18:26">
      <c r="R251" s="1"/>
      <c r="S251" s="1"/>
      <c r="T251" s="1"/>
      <c r="U251" s="1"/>
      <c r="V251" s="1"/>
      <c r="W251" s="1"/>
      <c r="X251" s="1"/>
      <c r="Y251" s="1"/>
      <c r="Z251" s="1"/>
    </row>
    <row r="252" spans="18:26">
      <c r="R252" s="1"/>
      <c r="S252" s="1"/>
      <c r="T252" s="1"/>
      <c r="U252" s="1"/>
      <c r="V252" s="1"/>
      <c r="W252" s="1"/>
      <c r="X252" s="1"/>
      <c r="Y252" s="1"/>
      <c r="Z252" s="1"/>
    </row>
    <row r="253" spans="18:26">
      <c r="R253" s="1"/>
      <c r="S253" s="1"/>
      <c r="T253" s="1"/>
      <c r="U253" s="1"/>
      <c r="V253" s="1"/>
      <c r="W253" s="1"/>
      <c r="X253" s="1"/>
      <c r="Y253" s="1"/>
      <c r="Z253" s="1"/>
    </row>
    <row r="254" spans="18:26">
      <c r="R254" s="1"/>
      <c r="S254" s="1"/>
      <c r="T254" s="1"/>
      <c r="U254" s="1"/>
      <c r="V254" s="1"/>
      <c r="W254" s="1"/>
      <c r="X254" s="1"/>
      <c r="Y254" s="1"/>
      <c r="Z254" s="1"/>
    </row>
    <row r="255" spans="18:26">
      <c r="R255" s="1"/>
      <c r="S255" s="1"/>
      <c r="T255" s="1"/>
      <c r="U255" s="1"/>
      <c r="V255" s="1"/>
      <c r="W255" s="1"/>
      <c r="X255" s="1"/>
      <c r="Y255" s="1"/>
      <c r="Z255" s="1"/>
    </row>
    <row r="256" spans="18:26">
      <c r="R256" s="1"/>
      <c r="S256" s="1"/>
      <c r="T256" s="1"/>
      <c r="U256" s="1"/>
      <c r="V256" s="1"/>
      <c r="W256" s="1"/>
      <c r="X256" s="1"/>
      <c r="Y256" s="1"/>
      <c r="Z256" s="1"/>
    </row>
    <row r="257" spans="18:26">
      <c r="R257" s="1"/>
      <c r="S257" s="1"/>
      <c r="T257" s="1"/>
      <c r="U257" s="1"/>
      <c r="V257" s="1"/>
      <c r="W257" s="1"/>
      <c r="X257" s="1"/>
      <c r="Y257" s="1"/>
      <c r="Z257" s="1"/>
    </row>
    <row r="258" spans="18:26">
      <c r="R258" s="1"/>
      <c r="S258" s="1"/>
      <c r="T258" s="1"/>
      <c r="U258" s="1"/>
      <c r="V258" s="1"/>
      <c r="W258" s="1"/>
      <c r="X258" s="1"/>
      <c r="Y258" s="1"/>
      <c r="Z258" s="1"/>
    </row>
    <row r="259" spans="18:26">
      <c r="R259" s="1"/>
      <c r="S259" s="1"/>
      <c r="T259" s="1"/>
      <c r="U259" s="1"/>
      <c r="V259" s="1"/>
      <c r="W259" s="1"/>
      <c r="X259" s="1"/>
      <c r="Y259" s="1"/>
      <c r="Z259" s="1"/>
    </row>
    <row r="260" spans="18:26">
      <c r="R260" s="1"/>
      <c r="S260" s="1"/>
      <c r="T260" s="1"/>
      <c r="U260" s="1"/>
      <c r="V260" s="1"/>
      <c r="W260" s="1"/>
      <c r="X260" s="1"/>
      <c r="Y260" s="1"/>
      <c r="Z260" s="1"/>
    </row>
    <row r="261" spans="18:26">
      <c r="R261" s="1"/>
      <c r="S261" s="1"/>
      <c r="T261" s="1"/>
      <c r="U261" s="1"/>
      <c r="V261" s="1"/>
      <c r="W261" s="1"/>
      <c r="X261" s="1"/>
      <c r="Y261" s="1"/>
      <c r="Z261" s="1"/>
    </row>
    <row r="262" spans="18:26">
      <c r="R262" s="1"/>
      <c r="S262" s="1"/>
      <c r="T262" s="1"/>
      <c r="U262" s="1"/>
      <c r="V262" s="1"/>
      <c r="W262" s="1"/>
      <c r="X262" s="1"/>
      <c r="Y262" s="1"/>
      <c r="Z262" s="1"/>
    </row>
    <row r="263" spans="18:26">
      <c r="R263" s="1"/>
      <c r="S263" s="1"/>
      <c r="T263" s="1"/>
      <c r="U263" s="1"/>
      <c r="V263" s="1"/>
      <c r="W263" s="1"/>
      <c r="X263" s="1"/>
      <c r="Y263" s="1"/>
      <c r="Z263" s="1"/>
    </row>
    <row r="264" spans="18:26">
      <c r="R264" s="1"/>
      <c r="S264" s="1"/>
      <c r="T264" s="1"/>
      <c r="U264" s="1"/>
      <c r="V264" s="1"/>
      <c r="W264" s="1"/>
      <c r="X264" s="1"/>
      <c r="Y264" s="1"/>
      <c r="Z264" s="1"/>
    </row>
    <row r="265" spans="18:26">
      <c r="R265" s="1"/>
      <c r="S265" s="1"/>
      <c r="T265" s="1"/>
      <c r="U265" s="1"/>
      <c r="V265" s="1"/>
      <c r="W265" s="1"/>
      <c r="X265" s="1"/>
      <c r="Y265" s="1"/>
      <c r="Z265" s="1"/>
    </row>
    <row r="266" spans="18:26">
      <c r="R266" s="1"/>
      <c r="S266" s="1"/>
      <c r="T266" s="1"/>
      <c r="U266" s="1"/>
      <c r="V266" s="1"/>
      <c r="W266" s="1"/>
      <c r="X266" s="1"/>
      <c r="Y266" s="1"/>
      <c r="Z266" s="1"/>
    </row>
    <row r="267" spans="18:26">
      <c r="R267" s="1"/>
      <c r="S267" s="1"/>
      <c r="T267" s="1"/>
      <c r="U267" s="1"/>
      <c r="V267" s="1"/>
      <c r="W267" s="1"/>
      <c r="X267" s="1"/>
      <c r="Y267" s="1"/>
      <c r="Z267" s="1"/>
    </row>
    <row r="268" spans="18:26">
      <c r="R268" s="1"/>
      <c r="S268" s="1"/>
      <c r="T268" s="1"/>
      <c r="U268" s="1"/>
      <c r="V268" s="1"/>
      <c r="W268" s="1"/>
      <c r="X268" s="1"/>
      <c r="Y268" s="1"/>
      <c r="Z268" s="1"/>
    </row>
    <row r="269" spans="18:26">
      <c r="R269" s="1"/>
      <c r="S269" s="1"/>
      <c r="T269" s="1"/>
      <c r="U269" s="1"/>
      <c r="V269" s="1"/>
      <c r="W269" s="1"/>
      <c r="X269" s="1"/>
      <c r="Y269" s="1"/>
      <c r="Z269" s="1"/>
    </row>
    <row r="270" spans="18:26">
      <c r="R270" s="1"/>
      <c r="S270" s="1"/>
      <c r="T270" s="1"/>
      <c r="U270" s="1"/>
      <c r="V270" s="1"/>
      <c r="W270" s="1"/>
      <c r="X270" s="1"/>
      <c r="Y270" s="1"/>
      <c r="Z270" s="1"/>
    </row>
    <row r="271" spans="18:26">
      <c r="R271" s="1"/>
      <c r="S271" s="1"/>
      <c r="T271" s="1"/>
      <c r="U271" s="1"/>
      <c r="V271" s="1"/>
      <c r="W271" s="1"/>
      <c r="X271" s="1"/>
      <c r="Y271" s="1"/>
      <c r="Z271" s="1"/>
    </row>
    <row r="272" spans="18:26">
      <c r="R272" s="1"/>
      <c r="S272" s="1"/>
      <c r="T272" s="1"/>
      <c r="U272" s="1"/>
      <c r="V272" s="1"/>
      <c r="W272" s="1"/>
      <c r="X272" s="1"/>
      <c r="Y272" s="1"/>
      <c r="Z272" s="1"/>
    </row>
    <row r="273" spans="18:26">
      <c r="R273" s="1"/>
      <c r="S273" s="1"/>
      <c r="T273" s="1"/>
      <c r="U273" s="1"/>
      <c r="V273" s="1"/>
      <c r="W273" s="1"/>
      <c r="X273" s="1"/>
      <c r="Y273" s="1"/>
      <c r="Z273" s="1"/>
    </row>
    <row r="274" spans="18:26">
      <c r="R274" s="1"/>
      <c r="S274" s="1"/>
      <c r="T274" s="1"/>
      <c r="U274" s="1"/>
      <c r="V274" s="1"/>
      <c r="W274" s="1"/>
      <c r="X274" s="1"/>
      <c r="Y274" s="1"/>
      <c r="Z274" s="1"/>
    </row>
    <row r="275" spans="18:26">
      <c r="R275" s="1"/>
      <c r="S275" s="1"/>
      <c r="T275" s="1"/>
      <c r="U275" s="1"/>
      <c r="V275" s="1"/>
      <c r="W275" s="1"/>
      <c r="X275" s="1"/>
      <c r="Y275" s="1"/>
      <c r="Z275" s="1"/>
    </row>
    <row r="276" spans="18:26">
      <c r="R276" s="1"/>
      <c r="S276" s="1"/>
      <c r="T276" s="1"/>
      <c r="U276" s="1"/>
      <c r="V276" s="1"/>
      <c r="W276" s="1"/>
      <c r="X276" s="1"/>
      <c r="Y276" s="1"/>
      <c r="Z276" s="1"/>
    </row>
    <row r="277" spans="18:26">
      <c r="R277" s="1"/>
      <c r="S277" s="1"/>
      <c r="T277" s="1"/>
      <c r="U277" s="1"/>
      <c r="V277" s="1"/>
      <c r="W277" s="1"/>
      <c r="X277" s="1"/>
      <c r="Y277" s="1"/>
      <c r="Z277" s="1"/>
    </row>
    <row r="278" spans="18:26">
      <c r="R278" s="1"/>
      <c r="S278" s="1"/>
      <c r="T278" s="1"/>
      <c r="U278" s="1"/>
      <c r="V278" s="1"/>
      <c r="W278" s="1"/>
      <c r="X278" s="1"/>
      <c r="Y278" s="1"/>
      <c r="Z278" s="1"/>
    </row>
    <row r="279" spans="18:26">
      <c r="R279" s="1"/>
      <c r="S279" s="1"/>
      <c r="T279" s="1"/>
      <c r="U279" s="1"/>
      <c r="V279" s="1"/>
      <c r="W279" s="1"/>
      <c r="X279" s="1"/>
      <c r="Y279" s="1"/>
      <c r="Z279" s="1"/>
    </row>
    <row r="280" spans="18:26">
      <c r="R280" s="1"/>
      <c r="S280" s="1"/>
      <c r="T280" s="1"/>
      <c r="U280" s="1"/>
      <c r="V280" s="1"/>
      <c r="W280" s="1"/>
      <c r="X280" s="1"/>
      <c r="Y280" s="1"/>
      <c r="Z280" s="1"/>
    </row>
    <row r="281" spans="18:26">
      <c r="R281" s="1"/>
      <c r="S281" s="1"/>
      <c r="T281" s="1"/>
      <c r="U281" s="1"/>
      <c r="V281" s="1"/>
      <c r="W281" s="1"/>
      <c r="X281" s="1"/>
      <c r="Y281" s="1"/>
      <c r="Z281" s="1"/>
    </row>
    <row r="282" spans="18:26">
      <c r="R282" s="1"/>
      <c r="S282" s="1"/>
      <c r="T282" s="1"/>
      <c r="U282" s="1"/>
      <c r="V282" s="1"/>
      <c r="W282" s="1"/>
      <c r="X282" s="1"/>
      <c r="Y282" s="1"/>
      <c r="Z282" s="1"/>
    </row>
    <row r="283" spans="18:26">
      <c r="R283" s="1"/>
      <c r="S283" s="1"/>
      <c r="T283" s="1"/>
      <c r="U283" s="1"/>
      <c r="V283" s="1"/>
      <c r="W283" s="1"/>
      <c r="X283" s="1"/>
      <c r="Y283" s="1"/>
      <c r="Z283" s="1"/>
    </row>
    <row r="284" spans="18:26">
      <c r="R284" s="1"/>
      <c r="S284" s="1"/>
      <c r="T284" s="1"/>
      <c r="U284" s="1"/>
      <c r="V284" s="1"/>
      <c r="W284" s="1"/>
      <c r="X284" s="1"/>
      <c r="Y284" s="1"/>
      <c r="Z284" s="1"/>
    </row>
    <row r="285" spans="18:26">
      <c r="R285" s="1"/>
      <c r="S285" s="1"/>
      <c r="T285" s="1"/>
      <c r="U285" s="1"/>
      <c r="V285" s="1"/>
      <c r="W285" s="1"/>
      <c r="X285" s="1"/>
      <c r="Y285" s="1"/>
      <c r="Z285" s="1"/>
    </row>
    <row r="286" spans="18:26">
      <c r="R286" s="1"/>
      <c r="S286" s="1"/>
      <c r="T286" s="1"/>
      <c r="U286" s="1"/>
      <c r="V286" s="1"/>
      <c r="W286" s="1"/>
      <c r="X286" s="1"/>
      <c r="Y286" s="1"/>
      <c r="Z286" s="1"/>
    </row>
    <row r="287" spans="18:26">
      <c r="R287" s="1"/>
      <c r="S287" s="1"/>
      <c r="T287" s="1"/>
      <c r="U287" s="1"/>
      <c r="V287" s="1"/>
      <c r="W287" s="1"/>
      <c r="X287" s="1"/>
      <c r="Y287" s="1"/>
      <c r="Z287" s="1"/>
    </row>
    <row r="288" spans="18:26">
      <c r="R288" s="1"/>
      <c r="S288" s="1"/>
      <c r="T288" s="1"/>
      <c r="U288" s="1"/>
      <c r="V288" s="1"/>
      <c r="W288" s="1"/>
      <c r="X288" s="1"/>
      <c r="Y288" s="1"/>
      <c r="Z288" s="1"/>
    </row>
    <row r="289" spans="18:26">
      <c r="R289" s="1"/>
      <c r="S289" s="1"/>
      <c r="T289" s="1"/>
      <c r="U289" s="1"/>
      <c r="V289" s="1"/>
      <c r="W289" s="1"/>
      <c r="X289" s="1"/>
      <c r="Y289" s="1"/>
      <c r="Z289" s="1"/>
    </row>
    <row r="290" spans="18:26">
      <c r="R290" s="1"/>
      <c r="S290" s="1"/>
      <c r="T290" s="1"/>
      <c r="U290" s="1"/>
      <c r="V290" s="1"/>
      <c r="W290" s="1"/>
      <c r="X290" s="1"/>
      <c r="Y290" s="1"/>
      <c r="Z290" s="1"/>
    </row>
    <row r="291" spans="18:26">
      <c r="R291" s="1"/>
      <c r="S291" s="1"/>
      <c r="T291" s="1"/>
      <c r="U291" s="1"/>
      <c r="V291" s="1"/>
      <c r="W291" s="1"/>
      <c r="X291" s="1"/>
      <c r="Y291" s="1"/>
      <c r="Z291" s="1"/>
    </row>
    <row r="292" spans="18:26">
      <c r="R292" s="1"/>
      <c r="S292" s="1"/>
      <c r="T292" s="1"/>
      <c r="U292" s="1"/>
      <c r="V292" s="1"/>
      <c r="W292" s="1"/>
      <c r="X292" s="1"/>
      <c r="Y292" s="1"/>
      <c r="Z292" s="1"/>
    </row>
    <row r="293" spans="18:26">
      <c r="R293" s="1"/>
      <c r="S293" s="1"/>
      <c r="T293" s="1"/>
      <c r="U293" s="1"/>
      <c r="V293" s="1"/>
      <c r="W293" s="1"/>
      <c r="X293" s="1"/>
      <c r="Y293" s="1"/>
      <c r="Z293" s="1"/>
    </row>
    <row r="294" spans="18:26">
      <c r="R294" s="1"/>
      <c r="S294" s="1"/>
      <c r="T294" s="1"/>
      <c r="U294" s="1"/>
      <c r="V294" s="1"/>
      <c r="W294" s="1"/>
      <c r="X294" s="1"/>
      <c r="Y294" s="1"/>
      <c r="Z294" s="1"/>
    </row>
    <row r="295" spans="18:26">
      <c r="R295" s="1"/>
      <c r="S295" s="1"/>
      <c r="T295" s="1"/>
      <c r="U295" s="1"/>
      <c r="V295" s="1"/>
      <c r="W295" s="1"/>
      <c r="X295" s="1"/>
      <c r="Y295" s="1"/>
      <c r="Z295" s="1"/>
    </row>
    <row r="296" spans="18:26">
      <c r="R296" s="1"/>
      <c r="S296" s="1"/>
      <c r="T296" s="1"/>
      <c r="U296" s="1"/>
      <c r="V296" s="1"/>
      <c r="W296" s="1"/>
      <c r="X296" s="1"/>
      <c r="Y296" s="1"/>
      <c r="Z296" s="1"/>
    </row>
    <row r="297" spans="18:26">
      <c r="R297" s="1"/>
      <c r="S297" s="1"/>
      <c r="T297" s="1"/>
      <c r="U297" s="1"/>
      <c r="V297" s="1"/>
      <c r="W297" s="1"/>
      <c r="X297" s="1"/>
      <c r="Y297" s="1"/>
      <c r="Z297" s="1"/>
    </row>
    <row r="298" spans="18:26">
      <c r="R298" s="1"/>
      <c r="S298" s="1"/>
      <c r="T298" s="1"/>
      <c r="U298" s="1"/>
      <c r="V298" s="1"/>
      <c r="W298" s="1"/>
      <c r="X298" s="1"/>
      <c r="Y298" s="1"/>
      <c r="Z298" s="1"/>
    </row>
    <row r="299" spans="18:26">
      <c r="R299" s="1"/>
      <c r="S299" s="1"/>
      <c r="T299" s="1"/>
      <c r="U299" s="1"/>
      <c r="V299" s="1"/>
      <c r="W299" s="1"/>
      <c r="X299" s="1"/>
      <c r="Y299" s="1"/>
      <c r="Z299" s="1"/>
    </row>
    <row r="300" spans="18:26">
      <c r="R300" s="1"/>
      <c r="S300" s="1"/>
      <c r="T300" s="1"/>
      <c r="U300" s="1"/>
      <c r="V300" s="1"/>
      <c r="W300" s="1"/>
      <c r="X300" s="1"/>
      <c r="Y300" s="1"/>
      <c r="Z300" s="1"/>
    </row>
    <row r="301" spans="18:26">
      <c r="R301" s="1"/>
      <c r="S301" s="1"/>
      <c r="T301" s="1"/>
      <c r="U301" s="1"/>
      <c r="V301" s="1"/>
      <c r="W301" s="1"/>
      <c r="X301" s="1"/>
      <c r="Y301" s="1"/>
      <c r="Z301" s="1"/>
    </row>
    <row r="302" spans="18:26">
      <c r="R302" s="1"/>
      <c r="S302" s="1"/>
      <c r="T302" s="1"/>
      <c r="U302" s="1"/>
      <c r="V302" s="1"/>
      <c r="W302" s="1"/>
      <c r="X302" s="1"/>
      <c r="Y302" s="1"/>
      <c r="Z302" s="1"/>
    </row>
    <row r="303" spans="18:26">
      <c r="R303" s="1"/>
      <c r="S303" s="1"/>
      <c r="T303" s="1"/>
      <c r="U303" s="1"/>
      <c r="V303" s="1"/>
      <c r="W303" s="1"/>
      <c r="X303" s="1"/>
      <c r="Y303" s="1"/>
      <c r="Z303" s="1"/>
    </row>
    <row r="304" spans="18:26">
      <c r="R304" s="1"/>
      <c r="S304" s="1"/>
      <c r="T304" s="1"/>
      <c r="U304" s="1"/>
      <c r="V304" s="1"/>
      <c r="W304" s="1"/>
      <c r="X304" s="1"/>
      <c r="Y304" s="1"/>
      <c r="Z304" s="1"/>
    </row>
    <row r="305" spans="18:26">
      <c r="R305" s="1"/>
      <c r="S305" s="1"/>
      <c r="T305" s="1"/>
      <c r="U305" s="1"/>
      <c r="V305" s="1"/>
      <c r="W305" s="1"/>
      <c r="X305" s="1"/>
      <c r="Y305" s="1"/>
      <c r="Z305" s="1"/>
    </row>
    <row r="306" spans="18:26">
      <c r="R306" s="1"/>
      <c r="S306" s="1"/>
      <c r="T306" s="1"/>
      <c r="U306" s="1"/>
      <c r="V306" s="1"/>
      <c r="W306" s="1"/>
      <c r="X306" s="1"/>
      <c r="Y306" s="1"/>
      <c r="Z306" s="1"/>
    </row>
    <row r="307" spans="18:26">
      <c r="R307" s="1"/>
      <c r="S307" s="1"/>
      <c r="T307" s="1"/>
      <c r="U307" s="1"/>
      <c r="V307" s="1"/>
      <c r="W307" s="1"/>
      <c r="X307" s="1"/>
      <c r="Y307" s="1"/>
      <c r="Z307" s="1"/>
    </row>
    <row r="308" spans="18:26">
      <c r="R308" s="1"/>
      <c r="S308" s="1"/>
      <c r="T308" s="1"/>
      <c r="U308" s="1"/>
      <c r="V308" s="1"/>
      <c r="W308" s="1"/>
      <c r="X308" s="1"/>
      <c r="Y308" s="1"/>
      <c r="Z308" s="1"/>
    </row>
    <row r="309" spans="18:26">
      <c r="R309" s="1"/>
      <c r="S309" s="1"/>
      <c r="T309" s="1"/>
      <c r="U309" s="1"/>
      <c r="V309" s="1"/>
      <c r="W309" s="1"/>
      <c r="X309" s="1"/>
      <c r="Y309" s="1"/>
      <c r="Z309" s="1"/>
    </row>
    <row r="310" spans="18:26">
      <c r="R310" s="1"/>
      <c r="S310" s="1"/>
      <c r="T310" s="1"/>
      <c r="U310" s="1"/>
      <c r="V310" s="1"/>
      <c r="W310" s="1"/>
      <c r="X310" s="1"/>
      <c r="Y310" s="1"/>
      <c r="Z310" s="1"/>
    </row>
    <row r="311" spans="18:26">
      <c r="R311" s="1"/>
      <c r="S311" s="1"/>
      <c r="T311" s="1"/>
      <c r="U311" s="1"/>
      <c r="V311" s="1"/>
      <c r="W311" s="1"/>
      <c r="X311" s="1"/>
      <c r="Y311" s="1"/>
      <c r="Z311" s="1"/>
    </row>
    <row r="312" spans="18:26">
      <c r="R312" s="1"/>
      <c r="S312" s="1"/>
      <c r="T312" s="1"/>
      <c r="U312" s="1"/>
      <c r="V312" s="1"/>
      <c r="W312" s="1"/>
      <c r="X312" s="1"/>
      <c r="Y312" s="1"/>
      <c r="Z312" s="1"/>
    </row>
    <row r="313" spans="18:26">
      <c r="R313" s="1"/>
      <c r="S313" s="1"/>
      <c r="T313" s="1"/>
      <c r="U313" s="1"/>
      <c r="V313" s="1"/>
      <c r="W313" s="1"/>
      <c r="X313" s="1"/>
      <c r="Y313" s="1"/>
      <c r="Z313" s="1"/>
    </row>
    <row r="314" spans="18:26">
      <c r="R314" s="1"/>
      <c r="S314" s="1"/>
      <c r="T314" s="1"/>
      <c r="U314" s="1"/>
      <c r="V314" s="1"/>
      <c r="W314" s="1"/>
      <c r="X314" s="1"/>
      <c r="Y314" s="1"/>
      <c r="Z314" s="1"/>
    </row>
    <row r="315" spans="18:26">
      <c r="R315" s="1"/>
      <c r="S315" s="1"/>
      <c r="T315" s="1"/>
      <c r="U315" s="1"/>
      <c r="V315" s="1"/>
      <c r="W315" s="1"/>
      <c r="X315" s="1"/>
      <c r="Y315" s="1"/>
      <c r="Z315" s="1"/>
    </row>
    <row r="316" spans="18:26">
      <c r="R316" s="1"/>
      <c r="S316" s="1"/>
      <c r="T316" s="1"/>
      <c r="U316" s="1"/>
      <c r="V316" s="1"/>
      <c r="W316" s="1"/>
      <c r="X316" s="1"/>
      <c r="Y316" s="1"/>
      <c r="Z316" s="1"/>
    </row>
    <row r="317" spans="18:26">
      <c r="R317" s="1"/>
      <c r="S317" s="1"/>
      <c r="T317" s="1"/>
      <c r="U317" s="1"/>
      <c r="V317" s="1"/>
      <c r="W317" s="1"/>
      <c r="X317" s="1"/>
      <c r="Y317" s="1"/>
      <c r="Z317" s="1"/>
    </row>
    <row r="318" spans="18:26">
      <c r="R318" s="1"/>
      <c r="S318" s="1"/>
      <c r="T318" s="1"/>
      <c r="U318" s="1"/>
      <c r="V318" s="1"/>
      <c r="W318" s="1"/>
      <c r="X318" s="1"/>
      <c r="Y318" s="1"/>
      <c r="Z318" s="1"/>
    </row>
    <row r="319" spans="18:26">
      <c r="R319" s="1"/>
      <c r="S319" s="1"/>
      <c r="T319" s="1"/>
      <c r="U319" s="1"/>
      <c r="V319" s="1"/>
      <c r="W319" s="1"/>
      <c r="X319" s="1"/>
      <c r="Y319" s="1"/>
      <c r="Z319" s="1"/>
    </row>
    <row r="320" spans="18:26">
      <c r="R320" s="1"/>
      <c r="S320" s="1"/>
      <c r="T320" s="1"/>
      <c r="U320" s="1"/>
      <c r="V320" s="1"/>
      <c r="W320" s="1"/>
      <c r="X320" s="1"/>
      <c r="Y320" s="1"/>
      <c r="Z320" s="1"/>
    </row>
    <row r="321" spans="18:26">
      <c r="R321" s="1"/>
      <c r="S321" s="1"/>
      <c r="T321" s="1"/>
      <c r="U321" s="1"/>
      <c r="V321" s="1"/>
      <c r="W321" s="1"/>
      <c r="X321" s="1"/>
      <c r="Y321" s="1"/>
      <c r="Z321" s="1"/>
    </row>
    <row r="322" spans="18:26">
      <c r="R322" s="1"/>
      <c r="S322" s="1"/>
      <c r="T322" s="1"/>
      <c r="U322" s="1"/>
      <c r="V322" s="1"/>
      <c r="W322" s="1"/>
      <c r="X322" s="1"/>
      <c r="Y322" s="1"/>
      <c r="Z322" s="1"/>
    </row>
    <row r="323" spans="18:26">
      <c r="R323" s="1"/>
      <c r="S323" s="1"/>
      <c r="T323" s="1"/>
      <c r="U323" s="1"/>
      <c r="V323" s="1"/>
      <c r="W323" s="1"/>
      <c r="X323" s="1"/>
      <c r="Y323" s="1"/>
      <c r="Z323" s="1"/>
    </row>
    <row r="324" spans="18:26">
      <c r="R324" s="1"/>
      <c r="S324" s="1"/>
      <c r="T324" s="1"/>
      <c r="U324" s="1"/>
      <c r="V324" s="1"/>
      <c r="W324" s="1"/>
      <c r="X324" s="1"/>
      <c r="Y324" s="1"/>
      <c r="Z324" s="1"/>
    </row>
    <row r="325" spans="18:26">
      <c r="R325" s="1"/>
      <c r="S325" s="1"/>
      <c r="T325" s="1"/>
      <c r="U325" s="1"/>
      <c r="V325" s="1"/>
      <c r="W325" s="1"/>
      <c r="X325" s="1"/>
      <c r="Y325" s="1"/>
      <c r="Z325" s="1"/>
    </row>
    <row r="326" spans="18:26">
      <c r="R326" s="1"/>
      <c r="S326" s="1"/>
      <c r="T326" s="1"/>
      <c r="U326" s="1"/>
      <c r="V326" s="1"/>
      <c r="W326" s="1"/>
      <c r="X326" s="1"/>
      <c r="Y326" s="1"/>
      <c r="Z326" s="1"/>
    </row>
    <row r="327" spans="18:26">
      <c r="R327" s="1"/>
      <c r="S327" s="1"/>
      <c r="T327" s="1"/>
      <c r="U327" s="1"/>
      <c r="V327" s="1"/>
      <c r="W327" s="1"/>
      <c r="X327" s="1"/>
      <c r="Y327" s="1"/>
      <c r="Z327" s="1"/>
    </row>
    <row r="328" spans="18:26">
      <c r="R328" s="1"/>
      <c r="S328" s="1"/>
      <c r="T328" s="1"/>
      <c r="U328" s="1"/>
      <c r="V328" s="1"/>
      <c r="W328" s="1"/>
      <c r="X328" s="1"/>
      <c r="Y328" s="1"/>
      <c r="Z328" s="1"/>
    </row>
    <row r="329" spans="18:26">
      <c r="R329" s="1"/>
      <c r="S329" s="1"/>
      <c r="T329" s="1"/>
      <c r="U329" s="1"/>
      <c r="V329" s="1"/>
      <c r="W329" s="1"/>
      <c r="X329" s="1"/>
      <c r="Y329" s="1"/>
      <c r="Z329" s="1"/>
    </row>
    <row r="330" spans="18:26">
      <c r="R330" s="1"/>
      <c r="S330" s="1"/>
      <c r="T330" s="1"/>
      <c r="U330" s="1"/>
      <c r="V330" s="1"/>
      <c r="W330" s="1"/>
      <c r="X330" s="1"/>
      <c r="Y330" s="1"/>
      <c r="Z330" s="1"/>
    </row>
    <row r="331" spans="18:26">
      <c r="R331" s="1"/>
      <c r="S331" s="1"/>
      <c r="T331" s="1"/>
      <c r="U331" s="1"/>
      <c r="V331" s="1"/>
      <c r="W331" s="1"/>
      <c r="X331" s="1"/>
      <c r="Y331" s="1"/>
      <c r="Z331" s="1"/>
    </row>
    <row r="332" spans="18:26">
      <c r="R332" s="1"/>
      <c r="S332" s="1"/>
      <c r="T332" s="1"/>
      <c r="U332" s="1"/>
      <c r="V332" s="1"/>
      <c r="W332" s="1"/>
      <c r="X332" s="1"/>
      <c r="Y332" s="1"/>
      <c r="Z332" s="1"/>
    </row>
    <row r="333" spans="18:26">
      <c r="R333" s="1"/>
      <c r="S333" s="1"/>
      <c r="T333" s="1"/>
      <c r="U333" s="1"/>
      <c r="V333" s="1"/>
      <c r="W333" s="1"/>
      <c r="X333" s="1"/>
      <c r="Y333" s="1"/>
      <c r="Z333" s="1"/>
    </row>
    <row r="334" spans="18:26">
      <c r="R334" s="1"/>
      <c r="S334" s="1"/>
      <c r="T334" s="1"/>
      <c r="U334" s="1"/>
      <c r="V334" s="1"/>
      <c r="W334" s="1"/>
      <c r="X334" s="1"/>
      <c r="Y334" s="1"/>
      <c r="Z334" s="1"/>
    </row>
    <row r="335" spans="18:26">
      <c r="R335" s="1"/>
      <c r="S335" s="1"/>
      <c r="T335" s="1"/>
      <c r="U335" s="1"/>
      <c r="V335" s="1"/>
      <c r="W335" s="1"/>
      <c r="X335" s="1"/>
      <c r="Y335" s="1"/>
      <c r="Z335" s="1"/>
    </row>
    <row r="336" spans="18:26">
      <c r="R336" s="1"/>
      <c r="S336" s="1"/>
      <c r="T336" s="1"/>
      <c r="U336" s="1"/>
      <c r="V336" s="1"/>
      <c r="W336" s="1"/>
      <c r="X336" s="1"/>
      <c r="Y336" s="1"/>
      <c r="Z336" s="1"/>
    </row>
    <row r="337" spans="18:26">
      <c r="R337" s="1"/>
      <c r="S337" s="1"/>
      <c r="T337" s="1"/>
      <c r="U337" s="1"/>
      <c r="V337" s="1"/>
      <c r="W337" s="1"/>
      <c r="X337" s="1"/>
      <c r="Y337" s="1"/>
      <c r="Z337" s="1"/>
    </row>
    <row r="338" spans="18:26">
      <c r="R338" s="1"/>
      <c r="S338" s="1"/>
      <c r="T338" s="1"/>
      <c r="U338" s="1"/>
      <c r="V338" s="1"/>
      <c r="W338" s="1"/>
      <c r="X338" s="1"/>
      <c r="Y338" s="1"/>
      <c r="Z338" s="1"/>
    </row>
    <row r="339" spans="18:26">
      <c r="R339" s="1"/>
      <c r="S339" s="1"/>
      <c r="T339" s="1"/>
      <c r="U339" s="1"/>
      <c r="V339" s="1"/>
      <c r="W339" s="1"/>
      <c r="X339" s="1"/>
      <c r="Y339" s="1"/>
      <c r="Z339" s="1"/>
    </row>
    <row r="340" spans="18:26">
      <c r="R340" s="1"/>
      <c r="S340" s="1"/>
      <c r="T340" s="1"/>
      <c r="U340" s="1"/>
      <c r="V340" s="1"/>
      <c r="W340" s="1"/>
      <c r="X340" s="1"/>
      <c r="Y340" s="1"/>
      <c r="Z340" s="1"/>
    </row>
    <row r="341" spans="18:26">
      <c r="R341" s="1"/>
      <c r="S341" s="1"/>
      <c r="T341" s="1"/>
      <c r="U341" s="1"/>
      <c r="V341" s="1"/>
      <c r="W341" s="1"/>
      <c r="X341" s="1"/>
      <c r="Y341" s="1"/>
      <c r="Z341" s="1"/>
    </row>
    <row r="342" spans="18:26">
      <c r="R342" s="1"/>
      <c r="S342" s="1"/>
      <c r="T342" s="1"/>
      <c r="U342" s="1"/>
      <c r="V342" s="1"/>
      <c r="W342" s="1"/>
      <c r="X342" s="1"/>
      <c r="Y342" s="1"/>
      <c r="Z342" s="1"/>
    </row>
    <row r="343" spans="18:26">
      <c r="R343" s="1"/>
      <c r="S343" s="1"/>
      <c r="T343" s="1"/>
      <c r="U343" s="1"/>
      <c r="V343" s="1"/>
      <c r="W343" s="1"/>
      <c r="X343" s="1"/>
      <c r="Y343" s="1"/>
      <c r="Z343" s="1"/>
    </row>
    <row r="344" spans="18:26">
      <c r="R344" s="1"/>
      <c r="S344" s="1"/>
      <c r="T344" s="1"/>
      <c r="U344" s="1"/>
      <c r="V344" s="1"/>
      <c r="W344" s="1"/>
      <c r="X344" s="1"/>
      <c r="Y344" s="1"/>
      <c r="Z344" s="1"/>
    </row>
    <row r="345" spans="18:26">
      <c r="R345" s="1"/>
      <c r="S345" s="1"/>
      <c r="T345" s="1"/>
      <c r="U345" s="1"/>
      <c r="V345" s="1"/>
      <c r="W345" s="1"/>
      <c r="X345" s="1"/>
      <c r="Y345" s="1"/>
      <c r="Z345" s="1"/>
    </row>
    <row r="346" spans="18:26">
      <c r="R346" s="1"/>
      <c r="S346" s="1"/>
      <c r="T346" s="1"/>
      <c r="U346" s="1"/>
      <c r="V346" s="1"/>
      <c r="W346" s="1"/>
      <c r="X346" s="1"/>
      <c r="Y346" s="1"/>
      <c r="Z346" s="1"/>
    </row>
    <row r="347" spans="18:26">
      <c r="R347" s="1"/>
      <c r="S347" s="1"/>
      <c r="T347" s="1"/>
      <c r="U347" s="1"/>
      <c r="V347" s="1"/>
      <c r="W347" s="1"/>
      <c r="X347" s="1"/>
      <c r="Y347" s="1"/>
      <c r="Z347" s="1"/>
    </row>
    <row r="348" spans="18:26">
      <c r="R348" s="1"/>
      <c r="S348" s="1"/>
      <c r="T348" s="1"/>
      <c r="U348" s="1"/>
      <c r="V348" s="1"/>
      <c r="W348" s="1"/>
      <c r="X348" s="1"/>
      <c r="Y348" s="1"/>
      <c r="Z348" s="1"/>
    </row>
    <row r="349" spans="18:26">
      <c r="R349" s="1"/>
      <c r="S349" s="1"/>
      <c r="T349" s="1"/>
      <c r="U349" s="1"/>
      <c r="V349" s="1"/>
      <c r="W349" s="1"/>
      <c r="X349" s="1"/>
      <c r="Y349" s="1"/>
      <c r="Z349" s="1"/>
    </row>
    <row r="350" spans="18:26">
      <c r="R350" s="1"/>
      <c r="S350" s="1"/>
      <c r="T350" s="1"/>
      <c r="U350" s="1"/>
      <c r="V350" s="1"/>
      <c r="W350" s="1"/>
      <c r="X350" s="1"/>
      <c r="Y350" s="1"/>
      <c r="Z350" s="1"/>
    </row>
    <row r="351" spans="18:26">
      <c r="R351" s="1"/>
      <c r="S351" s="1"/>
      <c r="T351" s="1"/>
      <c r="U351" s="1"/>
      <c r="V351" s="1"/>
      <c r="W351" s="1"/>
      <c r="X351" s="1"/>
      <c r="Y351" s="1"/>
      <c r="Z351" s="1"/>
    </row>
    <row r="352" spans="18:26">
      <c r="R352" s="1"/>
      <c r="S352" s="1"/>
      <c r="T352" s="1"/>
      <c r="U352" s="1"/>
      <c r="V352" s="1"/>
      <c r="W352" s="1"/>
      <c r="X352" s="1"/>
      <c r="Y352" s="1"/>
      <c r="Z352" s="1"/>
    </row>
    <row r="353" spans="18:26">
      <c r="R353" s="1"/>
      <c r="S353" s="1"/>
      <c r="T353" s="1"/>
      <c r="U353" s="1"/>
      <c r="V353" s="1"/>
      <c r="W353" s="1"/>
      <c r="X353" s="1"/>
      <c r="Y353" s="1"/>
      <c r="Z353" s="1"/>
    </row>
    <row r="354" spans="18:26">
      <c r="R354" s="1"/>
      <c r="S354" s="1"/>
      <c r="T354" s="1"/>
      <c r="U354" s="1"/>
      <c r="V354" s="1"/>
      <c r="W354" s="1"/>
      <c r="X354" s="1"/>
      <c r="Y354" s="1"/>
      <c r="Z354" s="1"/>
    </row>
  </sheetData>
  <mergeCells count="340">
    <mergeCell ref="P11:P12"/>
    <mergeCell ref="P18:P19"/>
    <mergeCell ref="P32:P33"/>
    <mergeCell ref="P55:P56"/>
    <mergeCell ref="P63:P64"/>
    <mergeCell ref="P70:P71"/>
    <mergeCell ref="P77:P78"/>
    <mergeCell ref="P84:P85"/>
    <mergeCell ref="P91:P92"/>
    <mergeCell ref="H84:H85"/>
    <mergeCell ref="I84:I85"/>
    <mergeCell ref="J84:J85"/>
    <mergeCell ref="K84:K85"/>
    <mergeCell ref="L84:L85"/>
    <mergeCell ref="M84:M85"/>
    <mergeCell ref="N84:N85"/>
    <mergeCell ref="O84:O85"/>
    <mergeCell ref="P169:P170"/>
    <mergeCell ref="P107:P108"/>
    <mergeCell ref="P114:P115"/>
    <mergeCell ref="P121:P122"/>
    <mergeCell ref="P128:P129"/>
    <mergeCell ref="P135:P136"/>
    <mergeCell ref="P142:P143"/>
    <mergeCell ref="P149:P150"/>
    <mergeCell ref="A125:A131"/>
    <mergeCell ref="B125:C131"/>
    <mergeCell ref="Q74:Q80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A81:A87"/>
    <mergeCell ref="B81:C87"/>
    <mergeCell ref="D81:D87"/>
    <mergeCell ref="E81:E87"/>
    <mergeCell ref="F81:F87"/>
    <mergeCell ref="F74:F80"/>
    <mergeCell ref="A74:A80"/>
    <mergeCell ref="B74:C80"/>
    <mergeCell ref="D74:D80"/>
    <mergeCell ref="E74:E80"/>
    <mergeCell ref="Q81:Q87"/>
    <mergeCell ref="G84:G85"/>
    <mergeCell ref="Q132:Q138"/>
    <mergeCell ref="Q125:Q131"/>
    <mergeCell ref="J135:J136"/>
    <mergeCell ref="K135:K136"/>
    <mergeCell ref="L135:L136"/>
    <mergeCell ref="M135:M136"/>
    <mergeCell ref="L128:L129"/>
    <mergeCell ref="D111:D117"/>
    <mergeCell ref="B111:C117"/>
    <mergeCell ref="G114:G115"/>
    <mergeCell ref="H114:H115"/>
    <mergeCell ref="I114:I115"/>
    <mergeCell ref="E125:E131"/>
    <mergeCell ref="F160:F165"/>
    <mergeCell ref="A166:A172"/>
    <mergeCell ref="B166:C172"/>
    <mergeCell ref="D166:D172"/>
    <mergeCell ref="E166:E172"/>
    <mergeCell ref="F166:F172"/>
    <mergeCell ref="M128:M129"/>
    <mergeCell ref="J128:J129"/>
    <mergeCell ref="K128:K129"/>
    <mergeCell ref="I149:I150"/>
    <mergeCell ref="J149:J150"/>
    <mergeCell ref="K149:K150"/>
    <mergeCell ref="L169:L170"/>
    <mergeCell ref="J169:J170"/>
    <mergeCell ref="I169:I170"/>
    <mergeCell ref="I156:I157"/>
    <mergeCell ref="J156:J157"/>
    <mergeCell ref="K156:K157"/>
    <mergeCell ref="L156:L157"/>
    <mergeCell ref="B132:C138"/>
    <mergeCell ref="D132:D138"/>
    <mergeCell ref="H128:H129"/>
    <mergeCell ref="I128:I129"/>
    <mergeCell ref="I135:I136"/>
    <mergeCell ref="Q166:Q172"/>
    <mergeCell ref="G169:G170"/>
    <mergeCell ref="H169:H170"/>
    <mergeCell ref="N98:N99"/>
    <mergeCell ref="O98:O99"/>
    <mergeCell ref="E95:E101"/>
    <mergeCell ref="F95:F101"/>
    <mergeCell ref="Q95:Q101"/>
    <mergeCell ref="G98:G99"/>
    <mergeCell ref="H98:H99"/>
    <mergeCell ref="K98:K99"/>
    <mergeCell ref="L98:L99"/>
    <mergeCell ref="M98:M99"/>
    <mergeCell ref="H149:H150"/>
    <mergeCell ref="G149:G150"/>
    <mergeCell ref="Q118:Q124"/>
    <mergeCell ref="M121:M122"/>
    <mergeCell ref="N121:N122"/>
    <mergeCell ref="G107:G108"/>
    <mergeCell ref="H107:H108"/>
    <mergeCell ref="I107:I108"/>
    <mergeCell ref="J107:J108"/>
    <mergeCell ref="K107:K108"/>
    <mergeCell ref="L107:L108"/>
    <mergeCell ref="Q88:Q94"/>
    <mergeCell ref="M91:M92"/>
    <mergeCell ref="N91:N92"/>
    <mergeCell ref="O91:O92"/>
    <mergeCell ref="P98:P99"/>
    <mergeCell ref="N149:N150"/>
    <mergeCell ref="E118:E124"/>
    <mergeCell ref="G91:G92"/>
    <mergeCell ref="H91:H92"/>
    <mergeCell ref="I91:I92"/>
    <mergeCell ref="J91:J92"/>
    <mergeCell ref="K91:K92"/>
    <mergeCell ref="L91:L92"/>
    <mergeCell ref="I98:I99"/>
    <mergeCell ref="J98:J99"/>
    <mergeCell ref="Q146:Q152"/>
    <mergeCell ref="L149:L150"/>
    <mergeCell ref="M149:M150"/>
    <mergeCell ref="K121:K122"/>
    <mergeCell ref="L121:L122"/>
    <mergeCell ref="G135:G136"/>
    <mergeCell ref="H135:H136"/>
    <mergeCell ref="G128:G129"/>
    <mergeCell ref="G121:G122"/>
    <mergeCell ref="A88:A94"/>
    <mergeCell ref="B88:C94"/>
    <mergeCell ref="D88:D94"/>
    <mergeCell ref="E88:E94"/>
    <mergeCell ref="F88:F94"/>
    <mergeCell ref="A132:A138"/>
    <mergeCell ref="F132:F138"/>
    <mergeCell ref="E132:E138"/>
    <mergeCell ref="F125:F131"/>
    <mergeCell ref="A95:A101"/>
    <mergeCell ref="B95:C101"/>
    <mergeCell ref="D95:D101"/>
    <mergeCell ref="A118:A124"/>
    <mergeCell ref="B118:C124"/>
    <mergeCell ref="D118:D124"/>
    <mergeCell ref="D125:D131"/>
    <mergeCell ref="A102:Q102"/>
    <mergeCell ref="M114:M115"/>
    <mergeCell ref="Q111:Q117"/>
    <mergeCell ref="F111:F117"/>
    <mergeCell ref="E111:E117"/>
    <mergeCell ref="J114:J115"/>
    <mergeCell ref="K114:K115"/>
    <mergeCell ref="L114:L115"/>
    <mergeCell ref="M107:M108"/>
    <mergeCell ref="N107:N108"/>
    <mergeCell ref="O121:O122"/>
    <mergeCell ref="O107:O108"/>
    <mergeCell ref="A103:Q103"/>
    <mergeCell ref="A104:A110"/>
    <mergeCell ref="B104:C110"/>
    <mergeCell ref="D104:D110"/>
    <mergeCell ref="E104:E110"/>
    <mergeCell ref="F104:F110"/>
    <mergeCell ref="Q104:Q110"/>
    <mergeCell ref="F118:F124"/>
    <mergeCell ref="H121:H122"/>
    <mergeCell ref="I121:I122"/>
    <mergeCell ref="J121:J122"/>
    <mergeCell ref="A111:A117"/>
    <mergeCell ref="Q67:Q73"/>
    <mergeCell ref="G70:G71"/>
    <mergeCell ref="H70:H71"/>
    <mergeCell ref="I70:I71"/>
    <mergeCell ref="J70:J71"/>
    <mergeCell ref="K70:K71"/>
    <mergeCell ref="L70:L71"/>
    <mergeCell ref="M70:M71"/>
    <mergeCell ref="N70:N71"/>
    <mergeCell ref="A67:A73"/>
    <mergeCell ref="B67:C73"/>
    <mergeCell ref="D67:D73"/>
    <mergeCell ref="E67:E73"/>
    <mergeCell ref="F67:F73"/>
    <mergeCell ref="G63:G64"/>
    <mergeCell ref="F60:F66"/>
    <mergeCell ref="Q60:Q66"/>
    <mergeCell ref="I55:I56"/>
    <mergeCell ref="O70:O71"/>
    <mergeCell ref="M63:M64"/>
    <mergeCell ref="N63:N64"/>
    <mergeCell ref="O63:O64"/>
    <mergeCell ref="N55:N56"/>
    <mergeCell ref="Q52:Q58"/>
    <mergeCell ref="K55:K56"/>
    <mergeCell ref="L63:L64"/>
    <mergeCell ref="O55:O56"/>
    <mergeCell ref="A59:Q59"/>
    <mergeCell ref="A60:A66"/>
    <mergeCell ref="B60:C66"/>
    <mergeCell ref="D60:D66"/>
    <mergeCell ref="E60:E66"/>
    <mergeCell ref="J63:J64"/>
    <mergeCell ref="J55:J56"/>
    <mergeCell ref="L55:L56"/>
    <mergeCell ref="M55:M56"/>
    <mergeCell ref="K63:K64"/>
    <mergeCell ref="H63:H64"/>
    <mergeCell ref="I63:I64"/>
    <mergeCell ref="A52:A58"/>
    <mergeCell ref="B52:C58"/>
    <mergeCell ref="D52:D58"/>
    <mergeCell ref="E52:E58"/>
    <mergeCell ref="F52:F58"/>
    <mergeCell ref="G55:G56"/>
    <mergeCell ref="H55:H56"/>
    <mergeCell ref="Q37:Q51"/>
    <mergeCell ref="A36:Q36"/>
    <mergeCell ref="A37:A51"/>
    <mergeCell ref="B37:C51"/>
    <mergeCell ref="D37:D51"/>
    <mergeCell ref="E37:E51"/>
    <mergeCell ref="F37:F51"/>
    <mergeCell ref="G37:G46"/>
    <mergeCell ref="H37:H46"/>
    <mergeCell ref="I37:I38"/>
    <mergeCell ref="K37:K38"/>
    <mergeCell ref="L37:L38"/>
    <mergeCell ref="M37:M38"/>
    <mergeCell ref="N37:N38"/>
    <mergeCell ref="O37:O38"/>
    <mergeCell ref="J37:J38"/>
    <mergeCell ref="Q29:Q35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A29:A35"/>
    <mergeCell ref="B29:C35"/>
    <mergeCell ref="D29:D35"/>
    <mergeCell ref="E29:E35"/>
    <mergeCell ref="F29:F35"/>
    <mergeCell ref="A22:A28"/>
    <mergeCell ref="B22:C28"/>
    <mergeCell ref="D22:D28"/>
    <mergeCell ref="E22:E28"/>
    <mergeCell ref="F22:F28"/>
    <mergeCell ref="O18:O19"/>
    <mergeCell ref="M18:M19"/>
    <mergeCell ref="N18:N19"/>
    <mergeCell ref="Q22:Q28"/>
    <mergeCell ref="G25:G26"/>
    <mergeCell ref="H25:H26"/>
    <mergeCell ref="I25:I26"/>
    <mergeCell ref="J25:J26"/>
    <mergeCell ref="L25:L26"/>
    <mergeCell ref="M25:M26"/>
    <mergeCell ref="N25:N26"/>
    <mergeCell ref="O25:O26"/>
    <mergeCell ref="Q160:Q165"/>
    <mergeCell ref="B3:Q3"/>
    <mergeCell ref="B4:C4"/>
    <mergeCell ref="B5:C5"/>
    <mergeCell ref="A7:Q7"/>
    <mergeCell ref="A8:A14"/>
    <mergeCell ref="M11:M12"/>
    <mergeCell ref="N11:N12"/>
    <mergeCell ref="E8:E14"/>
    <mergeCell ref="O149:O150"/>
    <mergeCell ref="Q153:Q159"/>
    <mergeCell ref="A160:A165"/>
    <mergeCell ref="G11:G12"/>
    <mergeCell ref="J11:J12"/>
    <mergeCell ref="K11:K12"/>
    <mergeCell ref="F8:F14"/>
    <mergeCell ref="A15:A21"/>
    <mergeCell ref="B15:C21"/>
    <mergeCell ref="D15:D21"/>
    <mergeCell ref="E15:E21"/>
    <mergeCell ref="F15:F21"/>
    <mergeCell ref="Q15:Q21"/>
    <mergeCell ref="G18:G19"/>
    <mergeCell ref="H18:H19"/>
    <mergeCell ref="O169:O170"/>
    <mergeCell ref="M169:M170"/>
    <mergeCell ref="N169:N170"/>
    <mergeCell ref="K169:K170"/>
    <mergeCell ref="B146:C152"/>
    <mergeCell ref="D146:D152"/>
    <mergeCell ref="E146:E152"/>
    <mergeCell ref="L142:L143"/>
    <mergeCell ref="A153:A159"/>
    <mergeCell ref="A139:A145"/>
    <mergeCell ref="G142:G143"/>
    <mergeCell ref="H142:H143"/>
    <mergeCell ref="I142:I143"/>
    <mergeCell ref="J142:J143"/>
    <mergeCell ref="B139:C145"/>
    <mergeCell ref="D139:D145"/>
    <mergeCell ref="E139:E145"/>
    <mergeCell ref="M142:M143"/>
    <mergeCell ref="A146:A152"/>
    <mergeCell ref="F146:F152"/>
    <mergeCell ref="F139:F145"/>
    <mergeCell ref="B160:C165"/>
    <mergeCell ref="D160:D165"/>
    <mergeCell ref="E160:E165"/>
    <mergeCell ref="M1:Q1"/>
    <mergeCell ref="M156:M157"/>
    <mergeCell ref="B153:C159"/>
    <mergeCell ref="D153:D159"/>
    <mergeCell ref="E153:E159"/>
    <mergeCell ref="F153:F159"/>
    <mergeCell ref="G156:G157"/>
    <mergeCell ref="H156:H157"/>
    <mergeCell ref="K142:K143"/>
    <mergeCell ref="M2:Q2"/>
    <mergeCell ref="Q8:Q14"/>
    <mergeCell ref="H11:H12"/>
    <mergeCell ref="I11:I12"/>
    <mergeCell ref="L11:L12"/>
    <mergeCell ref="K25:K26"/>
    <mergeCell ref="Q139:Q145"/>
    <mergeCell ref="B8:C14"/>
    <mergeCell ref="D8:D14"/>
    <mergeCell ref="A6:Q6"/>
    <mergeCell ref="O11:O12"/>
    <mergeCell ref="I18:I19"/>
    <mergeCell ref="J18:J19"/>
    <mergeCell ref="K18:K19"/>
    <mergeCell ref="L18:L1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6" manualBreakCount="6">
    <brk id="21" max="16383" man="1"/>
    <brk id="58" max="16383" man="1"/>
    <brk id="80" max="15" man="1"/>
    <brk id="117" max="15" man="1"/>
    <brk id="145" max="15" man="1"/>
    <brk id="172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меропр.</vt:lpstr>
      <vt:lpstr>'Перечень меропр.'!Область_печати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Спорт</cp:lastModifiedBy>
  <cp:lastPrinted>2022-11-15T05:33:32Z</cp:lastPrinted>
  <dcterms:created xsi:type="dcterms:W3CDTF">2012-09-11T11:25:31Z</dcterms:created>
  <dcterms:modified xsi:type="dcterms:W3CDTF">2022-11-15T05:34:13Z</dcterms:modified>
</cp:coreProperties>
</file>