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0920" tabRatio="761"/>
  </bookViews>
  <sheets>
    <sheet name="Перечень меропр." sheetId="8" r:id="rId1"/>
  </sheets>
  <externalReferences>
    <externalReference r:id="rId2"/>
  </externalReferences>
  <definedNames>
    <definedName name="_xlnm.Print_Area" localSheetId="0">'Перечень меропр.'!$A$1:$Q$198</definedName>
  </definedNames>
  <calcPr calcId="125725"/>
</workbook>
</file>

<file path=xl/calcChain.xml><?xml version="1.0" encoding="utf-8"?>
<calcChain xmlns="http://schemas.openxmlformats.org/spreadsheetml/2006/main">
  <c r="H186" i="8"/>
  <c r="L22"/>
  <c r="H112"/>
  <c r="H120"/>
  <c r="H119"/>
  <c r="H117"/>
  <c r="H116"/>
  <c r="H114" s="1"/>
  <c r="P114"/>
  <c r="O114"/>
  <c r="N114"/>
  <c r="M114"/>
  <c r="L114"/>
  <c r="K114"/>
  <c r="J114"/>
  <c r="I114"/>
  <c r="I123"/>
  <c r="J123"/>
  <c r="K123"/>
  <c r="L123"/>
  <c r="M123"/>
  <c r="N123"/>
  <c r="O123"/>
  <c r="P123"/>
  <c r="H125"/>
  <c r="H113"/>
  <c r="J107"/>
  <c r="N107"/>
  <c r="H184"/>
  <c r="J93"/>
  <c r="H98"/>
  <c r="H80"/>
  <c r="H84"/>
  <c r="H74"/>
  <c r="H78"/>
  <c r="H70"/>
  <c r="H72"/>
  <c r="H63"/>
  <c r="H57"/>
  <c r="H34"/>
  <c r="H27"/>
  <c r="H20"/>
  <c r="L189"/>
  <c r="H105"/>
  <c r="I107"/>
  <c r="L107"/>
  <c r="M107"/>
  <c r="P107"/>
  <c r="H110"/>
  <c r="H109"/>
  <c r="O107"/>
  <c r="K107"/>
  <c r="H185"/>
  <c r="H181"/>
  <c r="H179" s="1"/>
  <c r="P179"/>
  <c r="M179"/>
  <c r="L179"/>
  <c r="K179"/>
  <c r="J179"/>
  <c r="P198"/>
  <c r="P197"/>
  <c r="P190" s="1"/>
  <c r="P195"/>
  <c r="P189"/>
  <c r="P188"/>
  <c r="P172"/>
  <c r="P165"/>
  <c r="P158"/>
  <c r="P151"/>
  <c r="P144"/>
  <c r="P137"/>
  <c r="P130"/>
  <c r="P100"/>
  <c r="P93"/>
  <c r="P86"/>
  <c r="P67"/>
  <c r="P60"/>
  <c r="P52"/>
  <c r="P37"/>
  <c r="P29"/>
  <c r="P22"/>
  <c r="P15"/>
  <c r="P8"/>
  <c r="K65"/>
  <c r="H65" s="1"/>
  <c r="K80"/>
  <c r="K74"/>
  <c r="I86"/>
  <c r="J86"/>
  <c r="K86"/>
  <c r="L86"/>
  <c r="M86"/>
  <c r="H88"/>
  <c r="H89"/>
  <c r="K13"/>
  <c r="K8" s="1"/>
  <c r="K189"/>
  <c r="K197"/>
  <c r="K190" s="1"/>
  <c r="J197"/>
  <c r="H92"/>
  <c r="H91"/>
  <c r="O86"/>
  <c r="N86"/>
  <c r="M197"/>
  <c r="M190" s="1"/>
  <c r="I8"/>
  <c r="I195"/>
  <c r="J195"/>
  <c r="L195"/>
  <c r="M195"/>
  <c r="N195"/>
  <c r="O195"/>
  <c r="O192" s="1"/>
  <c r="H194"/>
  <c r="J198"/>
  <c r="K198"/>
  <c r="L198"/>
  <c r="M198"/>
  <c r="I197"/>
  <c r="L197"/>
  <c r="I189"/>
  <c r="I190"/>
  <c r="H175"/>
  <c r="H178"/>
  <c r="H177"/>
  <c r="H174"/>
  <c r="M172"/>
  <c r="L172"/>
  <c r="K172"/>
  <c r="J172"/>
  <c r="I172"/>
  <c r="H164"/>
  <c r="H163"/>
  <c r="H161"/>
  <c r="H160"/>
  <c r="M158"/>
  <c r="L158"/>
  <c r="K158"/>
  <c r="J158"/>
  <c r="I158"/>
  <c r="H170"/>
  <c r="H168"/>
  <c r="H167"/>
  <c r="M165"/>
  <c r="L165"/>
  <c r="K165"/>
  <c r="J165"/>
  <c r="I165"/>
  <c r="H62"/>
  <c r="M60"/>
  <c r="L60"/>
  <c r="J60"/>
  <c r="I60"/>
  <c r="N165"/>
  <c r="O165"/>
  <c r="I137"/>
  <c r="H136"/>
  <c r="H135"/>
  <c r="H133"/>
  <c r="H132"/>
  <c r="M130"/>
  <c r="L130"/>
  <c r="K130"/>
  <c r="J130"/>
  <c r="I130"/>
  <c r="K137"/>
  <c r="L137"/>
  <c r="M137"/>
  <c r="J137"/>
  <c r="H128"/>
  <c r="H157"/>
  <c r="H156"/>
  <c r="H154"/>
  <c r="H153"/>
  <c r="M151"/>
  <c r="L151"/>
  <c r="K151"/>
  <c r="J151"/>
  <c r="I151"/>
  <c r="H150"/>
  <c r="H149"/>
  <c r="H147"/>
  <c r="H146"/>
  <c r="M144"/>
  <c r="L144"/>
  <c r="K144"/>
  <c r="J144"/>
  <c r="I144"/>
  <c r="N192"/>
  <c r="H106"/>
  <c r="H103"/>
  <c r="H100" s="1"/>
  <c r="H102"/>
  <c r="O100"/>
  <c r="N100"/>
  <c r="M100"/>
  <c r="L100"/>
  <c r="K100"/>
  <c r="J100"/>
  <c r="I100"/>
  <c r="H99"/>
  <c r="H96"/>
  <c r="H95"/>
  <c r="H93" s="1"/>
  <c r="O93"/>
  <c r="N93"/>
  <c r="M93"/>
  <c r="L93"/>
  <c r="K93"/>
  <c r="I93"/>
  <c r="I191"/>
  <c r="H191" s="1"/>
  <c r="N190"/>
  <c r="O189"/>
  <c r="O186" s="1"/>
  <c r="N189"/>
  <c r="N186" s="1"/>
  <c r="M189"/>
  <c r="J189"/>
  <c r="O188"/>
  <c r="N188"/>
  <c r="M188"/>
  <c r="M186" s="1"/>
  <c r="L188"/>
  <c r="K188"/>
  <c r="K186" s="1"/>
  <c r="J188"/>
  <c r="I188"/>
  <c r="I186" s="1"/>
  <c r="H143"/>
  <c r="O142"/>
  <c r="O190" s="1"/>
  <c r="H140"/>
  <c r="H139"/>
  <c r="N137"/>
  <c r="H129"/>
  <c r="H126"/>
  <c r="H73"/>
  <c r="H69"/>
  <c r="O67"/>
  <c r="N67"/>
  <c r="M67"/>
  <c r="L67"/>
  <c r="K67"/>
  <c r="J67"/>
  <c r="I67"/>
  <c r="O60"/>
  <c r="N60"/>
  <c r="H58"/>
  <c r="H55"/>
  <c r="H54"/>
  <c r="O52"/>
  <c r="N52"/>
  <c r="M52"/>
  <c r="L52"/>
  <c r="K52"/>
  <c r="J52"/>
  <c r="I52"/>
  <c r="O51"/>
  <c r="O191" s="1"/>
  <c r="N51"/>
  <c r="N191" s="1"/>
  <c r="H50"/>
  <c r="H49"/>
  <c r="H48"/>
  <c r="M37"/>
  <c r="L37"/>
  <c r="K37"/>
  <c r="J37"/>
  <c r="I37"/>
  <c r="H35"/>
  <c r="H32"/>
  <c r="H31"/>
  <c r="O29"/>
  <c r="N29"/>
  <c r="M29"/>
  <c r="L29"/>
  <c r="K29"/>
  <c r="J29"/>
  <c r="I29"/>
  <c r="H28"/>
  <c r="H25"/>
  <c r="H24"/>
  <c r="H22" s="1"/>
  <c r="O22"/>
  <c r="N22"/>
  <c r="M22"/>
  <c r="K22"/>
  <c r="J22"/>
  <c r="I22"/>
  <c r="H21"/>
  <c r="H18"/>
  <c r="H17"/>
  <c r="O15"/>
  <c r="N15"/>
  <c r="M15"/>
  <c r="L15"/>
  <c r="K15"/>
  <c r="J15"/>
  <c r="I15"/>
  <c r="H14"/>
  <c r="H11"/>
  <c r="H195" s="1"/>
  <c r="H10"/>
  <c r="O8"/>
  <c r="N8"/>
  <c r="M8"/>
  <c r="L8"/>
  <c r="J8"/>
  <c r="H142"/>
  <c r="H137" s="1"/>
  <c r="L190" l="1"/>
  <c r="H197"/>
  <c r="L186"/>
  <c r="O37"/>
  <c r="H189"/>
  <c r="P186"/>
  <c r="H123"/>
  <c r="H13"/>
  <c r="H8" s="1"/>
  <c r="H107"/>
  <c r="O137"/>
  <c r="P192"/>
  <c r="H192"/>
  <c r="H52"/>
  <c r="H67"/>
  <c r="H29"/>
  <c r="H151"/>
  <c r="H130"/>
  <c r="H165"/>
  <c r="K60"/>
  <c r="H60"/>
  <c r="I192"/>
  <c r="H86"/>
  <c r="H37"/>
  <c r="H144"/>
  <c r="H15"/>
  <c r="H188"/>
  <c r="H158"/>
  <c r="H172"/>
  <c r="L192"/>
  <c r="J192"/>
  <c r="M192"/>
  <c r="N37"/>
  <c r="K192"/>
  <c r="J190"/>
  <c r="J186" s="1"/>
  <c r="H190" l="1"/>
</calcChain>
</file>

<file path=xl/comments1.xml><?xml version="1.0" encoding="utf-8"?>
<comments xmlns="http://schemas.openxmlformats.org/spreadsheetml/2006/main">
  <authors>
    <author>Kult-eco</author>
    <author>user</author>
  </authors>
  <commentList>
    <comment ref="N128" authorId="0">
      <text>
        <r>
          <rPr>
            <b/>
            <sz val="9"/>
            <color indexed="81"/>
            <rFont val="Tahoma"/>
            <family val="2"/>
            <charset val="204"/>
          </rPr>
          <t>Kult-eco:</t>
        </r>
        <r>
          <rPr>
            <sz val="9"/>
            <color indexed="81"/>
            <rFont val="Tahoma"/>
            <family val="2"/>
            <charset val="204"/>
          </rPr>
          <t xml:space="preserve">
в т.ч. Резерв на школы 1 542 743
</t>
        </r>
      </text>
    </comment>
    <comment ref="L135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  <comment ref="L142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  <comment ref="L149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  <comment ref="L156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  <comment ref="L163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</commentList>
</comments>
</file>

<file path=xl/sharedStrings.xml><?xml version="1.0" encoding="utf-8"?>
<sst xmlns="http://schemas.openxmlformats.org/spreadsheetml/2006/main" count="315" uniqueCount="110">
  <si>
    <t>В течение года</t>
  </si>
  <si>
    <t>итого</t>
  </si>
  <si>
    <t>в том числе:</t>
  </si>
  <si>
    <t>федеральный бюджет</t>
  </si>
  <si>
    <t>областной бюджет</t>
  </si>
  <si>
    <t>местные бюджеты</t>
  </si>
  <si>
    <t>внебюджетные средства</t>
  </si>
  <si>
    <t xml:space="preserve">итого </t>
  </si>
  <si>
    <t>Срок реализации</t>
  </si>
  <si>
    <t>Источники финансирования</t>
  </si>
  <si>
    <t>Показатели результата мероприятий по годам</t>
  </si>
  <si>
    <t>N п/п</t>
  </si>
  <si>
    <t>Наименование мероприятия программы</t>
  </si>
  <si>
    <t>Ответственный исполнитель</t>
  </si>
  <si>
    <t>Соисполнители</t>
  </si>
  <si>
    <t>Задача № 1 – Привлечение и повышение интереса детей, молодежи, населения, в том числе лиц с ограниченными возможностями здоровья и инвалидов,  к систематическим занятиям физической культурой и спортом.</t>
  </si>
  <si>
    <t xml:space="preserve">Всего </t>
  </si>
  <si>
    <t xml:space="preserve">
</t>
  </si>
  <si>
    <t>Всего по программе, в том числе:</t>
  </si>
  <si>
    <t>Мероприятия, направленные на создание условий для укрепеления здоровья населения, всего</t>
  </si>
  <si>
    <t>1. Создание условий для укрепления здоровья населения</t>
  </si>
  <si>
    <t xml:space="preserve">Подготовка к выполнению и выполнение  нормативов  Всероссийского физкультурно-спортивного комплекса "Готов к труду и обороне" (ГТО) </t>
  </si>
  <si>
    <t>Финансовое обеспечение учреждения на иные цели, в том числе:</t>
  </si>
  <si>
    <t>Обеспечение методической литературой, специализированными периодическими изданиями физкультурно-спортивных организаций. Обеспечение комплексных научных групп по вопросам физической культуры и спорта</t>
  </si>
  <si>
    <t>Обеспечение профессиональной подготовки, переподготовки, повышения квалификации  тренеров, спортивных судей, контролеров-распорядителей.</t>
  </si>
  <si>
    <t>1.</t>
  </si>
  <si>
    <t>1.1.</t>
  </si>
  <si>
    <t>Финансовое обеспечение муниципального задания на оказание муниципальных услуг (выполнение работ), в том числе:</t>
  </si>
  <si>
    <t>2.1.</t>
  </si>
  <si>
    <t>2.2.</t>
  </si>
  <si>
    <t>Проведение соревнований Всероссийского и Международного уровней</t>
  </si>
  <si>
    <t>Задача №4 - Обеспечение деятельности МБУ "Устьянская спортивная школа" по работе с детьми и подростками</t>
  </si>
  <si>
    <t xml:space="preserve">Приобретение необходимого спортивного инвентаря, оборудования и средств  всестороннего обеспечения спортивной подготовки, в </t>
  </si>
  <si>
    <t>Проезд к месту отдыха и обратно</t>
  </si>
  <si>
    <t>Предоставление субсидии на адресную поддержку спортивных организаций, осуществляющих подготовку спортивного резерва в соответствии с требованиями федеральных стандартов спортивной подготовки</t>
  </si>
  <si>
    <t xml:space="preserve">2. Расходы на обеспечение деятельности учреждения по дополнительной работе с детьми спортивной направленности       </t>
  </si>
  <si>
    <t>Финансовык средства израсходованы на укрепление материально-технической базы, проведение мероприятий и приобретение расходных материалов  для МБУ "УСШОР"</t>
  </si>
  <si>
    <t>Оплата в 2020 году проезда к месту отдыха и обратно работникам МБУ "УСШОР"</t>
  </si>
  <si>
    <t>С 2021 года МБУ "Устьянская спортивная школа олимпийского резерва" переходит в региональную собственность и финансирование будет осуществляться из областного бюджета.</t>
  </si>
  <si>
    <t>Выполнение муниципальным бюджетным учреждением в 2020 году муниципального задания на 100%. С 2021 года МБУ "Устьянская спортивная школа олимпийского резерва" переходит в региональную собственность и финансирование будет осуществляться из областного бюджета.</t>
  </si>
  <si>
    <t>Проведение работ по проектированию и строительству, а также по ремонту и реконструкции спортивных площадок, плоскостных и других  спортсооружений, в том числе:</t>
  </si>
  <si>
    <t>Оплата проезда к месту отдыха и обратно работникам МБУ "УСШОР" в 2020 году</t>
  </si>
  <si>
    <t>Количество спортобъектов, включенных во Всероссийский реестр спортобъектов достигнет 4 ед.</t>
  </si>
  <si>
    <t>УКСТиМ</t>
  </si>
  <si>
    <t xml:space="preserve">МБУ "Устьянская  спортивная школа олимийского резерва"
</t>
  </si>
  <si>
    <t>МБОУ "ОСОШ№2"</t>
  </si>
  <si>
    <t xml:space="preserve">МБУ "Устьянская  спортивная школа", МБОУ "ОСОШ №2"
</t>
  </si>
  <si>
    <t>ГБУ АО "СШОР "УЛК"</t>
  </si>
  <si>
    <t>Управление образования, МБОУ "ОСОШ №2"</t>
  </si>
  <si>
    <t>Мероприятие по развитию физической культуры и спорта в муниципальных образованиях</t>
  </si>
  <si>
    <t>1.2.</t>
  </si>
  <si>
    <t xml:space="preserve">Субсидия на капитальный ремонт крытых спортивных объектов муниципальных образований </t>
  </si>
  <si>
    <t>1.3.</t>
  </si>
  <si>
    <t>Субсидия на проведение строительного контроля в рамках мероприятия капитальный ремонт крытых спортивных объектов муниципальных образований</t>
  </si>
  <si>
    <t>Капитальный ремонт спортивного комплекса МБОУ "ОСОШ №2" СП "Октябрьская ДЮСШ" (из областного бюджета 1,5 млн. руб., 961,56 тыс.руб. - софинансирование из местного бюджета)</t>
  </si>
  <si>
    <t>Капитальный ремонт спортивного комплекса МБОУ "ОСОШ №2" СП "Октябрьская ДЮСШ" (софинансирование из местного бюджета- 1304678,80)</t>
  </si>
  <si>
    <t>Капитальный ремонт спортивного комплекса МБОУ "ОСОШ №2" СП "Октябрьская ДЮСШ" (софинансирование из местного бюджета- 58827,20)</t>
  </si>
  <si>
    <t>итого:</t>
  </si>
  <si>
    <t>Приложение №2 к муниципальной программе "Развитие физкультуры и спорта на территории Устьянского муниуипального округа</t>
  </si>
  <si>
    <t>УКСТиМ, Отдел спорта и молодежи администрации Устьянского муниципального округа</t>
  </si>
  <si>
    <t>Содействие, обучение и помощь в организации спортивных федераций по видам спорта в Устьянском округе;</t>
  </si>
  <si>
    <t>Задача №2 - Повышение спортивных результатов спортсменов-членов сборных  команд Устьянского округа при выступлениях на областных и всероссийских соревнованиях.</t>
  </si>
  <si>
    <t>Организация и проведение учебно-тренировочных сборов для сборных команд округа по видам спорта.</t>
  </si>
  <si>
    <t>Осуществление полномочий по присвоению массовых спортивных разрядов (второго спортивного разряда, третьего спортивного разряда) спортсменам Устьянского округа.</t>
  </si>
  <si>
    <t>Сертификация спортобъектов на территории Устьянского округа</t>
  </si>
  <si>
    <t>Приобретение спортивного инвентаря и оборудования для проведения спортивных и физкультурно-массовых мероприятий в Устьянском округе</t>
  </si>
  <si>
    <t>Приобретение экипировки для сборных команд Устьянского округа по видам спорта</t>
  </si>
  <si>
    <t>Для участия в соревнованиях различного уровня по игровым видам спорта сборные команды Устьянского округа будут оснащены спортивной формой. Всего будет закуплено не менее 57 комплектов спортивной формы.</t>
  </si>
  <si>
    <t>Популяризация здорового образа жизни, физической культуры и спорта, освещение достижений спортсменов Устьянского округа на всероссийских и международных соревнованиях</t>
  </si>
  <si>
    <t>Отдел спорта и молодежи администрации Устьянского муниципального округа</t>
  </si>
  <si>
    <t xml:space="preserve">Укомплектование спортивных групп занимающихся МБУ "УСШОР" инвентарем и оборудованием в соответствии с федеральными стандартами на 100%.                                      В 2020 году при софинансировании из областного и округного бюджетов будет приобретен инвентарь и оборудование, в том числе: 36 пар гоночных лыж с креплениями. За счет внебюджетных источников приобретены 60 пар лыжероллеров,   16 пар палок лыжных, расходных материалов и произведена оплата расходов на выездные мероприятия тренеров и спортсменов "МБУ "УСШОР". </t>
  </si>
  <si>
    <t>1. Проведение мероприятий, включенных в календарный план физкультурных мероприятий и спортивных мероприятий Устьянского округа,  а также  мероприятий, входящих в «Перечень физкультурных и физкультурно-массовых мероприятий Устьянского округа, финансируемых в рамках муниципальной программы «Развитие физкультуры и спорта на территории Устьянского муниципального округа»</t>
  </si>
  <si>
    <t>Задача №3 - Развитие инфраструктуры, укреплениематериально-технической базы на территории Устьянского муниципального округа.</t>
  </si>
  <si>
    <t>МБУ ДО "Устьянская спортивная школа"</t>
  </si>
  <si>
    <t>Осуществление деятельности спортивной школы (100%)</t>
  </si>
  <si>
    <t>Создание спортивных площадок для тестирования населения Архангельской области в соответствии с ВФСК "Готов к труду и обороне"</t>
  </si>
  <si>
    <t>Администрация Устьянского муниципального округа Архангельской области</t>
  </si>
  <si>
    <t>Создание спортивных площадок для тестирования ВФСК "Готов к труду и обороне"(софинансирование из местного бюджета- 247 252, 75</t>
  </si>
  <si>
    <t>В ходе реализации программы  с 2020-2025 года  будут проводиться не менее 82 мероприятий ежегодно, доля граждан систематически занимающегося физической культурой и спортом увелечится до 55%, в том числе лиц с ограниченными возможностями здоровья и инвалидов до 21,6%, доля детей и молодежи (возраст 3-29 лет к 2025 году составит 88,3%, доля граждан среднего возраста (женщины 30-54 года и мужчины 30-59 лет) - 49,8%, доля граждан старшего возраста (женщины 55-79 лет ии мужчины 60-79 лет) - 23,5%,  уровень обеспеченности граждан спортивными сооружениями к 2025 году составит 56%.</t>
  </si>
  <si>
    <t>В ходе реализации программы  с 2020-2025 годапланиреутся провести не менее 8 соревнований Всероссийского  уровня. Количество призовых мест, завоеванных спортсменами Устьянского округа на соревнованиях различного уровня, в том числе областных и всероссийских будет составлять 640 наград.</t>
  </si>
  <si>
    <t>Привлечение населения округа к регулярному выполнению нормативов ВФСК «ГТО»: доля населения, выполнившего  нормативы ВФСК «ГТО» к 2025 году достигнет 55%</t>
  </si>
  <si>
    <t>В настоящее время на территории Устьянского округа сущетвует 3  действующих спортивных федераций по основным видам спорта (лыжные гонки и самбо), НКО "Контакт". К 2025 году действующих спортивных федераций по основным видам спорта достигнет 4 единиц</t>
  </si>
  <si>
    <t xml:space="preserve">К 2025 году в учебно-тренировочных сборах по разным видам спорта ежегодно будут принимать участие около 55 спортсменов
</t>
  </si>
  <si>
    <t>Количество присвоенных массовых спортивных разрядов (второго спортивного разряда, третьего спортивного разряда, первого юношеского спортивного разряда, второго юношеского спортивного разряда, третьего юношеского спортивного разряда) спортсменам Устьянского округа к 2025 году будет составлять 820 ед.</t>
  </si>
  <si>
    <t xml:space="preserve">Количество построенных  и реконструированных спортсооружений и площадок ежегодно не менее 1 площадки в год (к 2025 году этот показатель достигнет 5 ед.,  в том числе в рамках федерального проекта "Спорт - норма жизни" - 2 ед.).    Количество объектов спорта, прошедших сертификацию к 2025 году - 2 единицы                              </t>
  </si>
  <si>
    <t>В  период с 2020-2025 г.г. будет приобретено оборудование для проведения спортивных и физкультурно-массовых мероприятий, а также  спортивный инвентарь (мячи, тренажеры, баннеры) для проведения тренировок  для сборных команд Устьянского округа и проведения соревнований в количестве не менее 10 шт.</t>
  </si>
  <si>
    <t>Расходы на обеспечение деятельности учреждения по спортивной направленности</t>
  </si>
  <si>
    <t>1.4.</t>
  </si>
  <si>
    <t>3.1.</t>
  </si>
  <si>
    <t>3.1.1.</t>
  </si>
  <si>
    <t>3.1.2.</t>
  </si>
  <si>
    <t>3.1.3.</t>
  </si>
  <si>
    <t>3.2.</t>
  </si>
  <si>
    <t>3.3.</t>
  </si>
  <si>
    <t>3.4.</t>
  </si>
  <si>
    <t>3.5.</t>
  </si>
  <si>
    <t>4.1.</t>
  </si>
  <si>
    <t>4.1.1.</t>
  </si>
  <si>
    <t>4.2.</t>
  </si>
  <si>
    <t>4.2.1.</t>
  </si>
  <si>
    <t>4.2.2.</t>
  </si>
  <si>
    <t>4.2.3.</t>
  </si>
  <si>
    <t>4.3.</t>
  </si>
  <si>
    <t>4.4.</t>
  </si>
  <si>
    <t>4.5.</t>
  </si>
  <si>
    <t xml:space="preserve">Перечень мероприятий муниципальной программы "Развитие физкультуры и спорта на территории Устьянского муниципального округа" </t>
  </si>
  <si>
    <t>3.6.</t>
  </si>
  <si>
    <t>Установка тренажеров на площадке ВФСК "ГТО" на лыжном стадионе "Сосенки"</t>
  </si>
  <si>
    <t>УКСТиМ, УО</t>
  </si>
  <si>
    <t xml:space="preserve">Управление образования, МБОУ "ОСОШ №2", МБОУ "ОСОШ №1" 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</si>
</sst>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2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left" vertical="top" wrapText="1"/>
    </xf>
    <xf numFmtId="4" fontId="13" fillId="2" borderId="1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/>
    <xf numFmtId="4" fontId="8" fillId="2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/>
    <xf numFmtId="4" fontId="0" fillId="0" borderId="0" xfId="0" applyNumberFormat="1" applyFill="1" applyBorder="1"/>
    <xf numFmtId="0" fontId="7" fillId="0" borderId="0" xfId="0" applyFont="1" applyFill="1" applyBorder="1" applyAlignment="1">
      <alignment wrapText="1"/>
    </xf>
    <xf numFmtId="4" fontId="8" fillId="2" borderId="1" xfId="0" applyNumberFormat="1" applyFont="1" applyFill="1" applyBorder="1" applyAlignment="1">
      <alignment horizontal="center" vertical="top" wrapText="1"/>
    </xf>
    <xf numFmtId="4" fontId="8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wrapText="1"/>
    </xf>
    <xf numFmtId="0" fontId="0" fillId="0" borderId="0" xfId="0" applyAlignment="1"/>
    <xf numFmtId="4" fontId="7" fillId="0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4" fontId="1" fillId="0" borderId="1" xfId="0" applyNumberFormat="1" applyFont="1" applyFill="1" applyBorder="1" applyAlignment="1">
      <alignment vertical="top"/>
    </xf>
    <xf numFmtId="4" fontId="7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0" fontId="8" fillId="0" borderId="3" xfId="0" applyNumberFormat="1" applyFont="1" applyFill="1" applyBorder="1" applyAlignment="1">
      <alignment horizontal="center" vertical="top"/>
    </xf>
    <xf numFmtId="0" fontId="8" fillId="0" borderId="4" xfId="0" applyNumberFormat="1" applyFont="1" applyFill="1" applyBorder="1" applyAlignment="1">
      <alignment horizontal="center" vertical="top"/>
    </xf>
    <xf numFmtId="0" fontId="8" fillId="0" borderId="2" xfId="0" applyNumberFormat="1" applyFont="1" applyFill="1" applyBorder="1" applyAlignment="1">
      <alignment horizontal="center" vertical="top"/>
    </xf>
    <xf numFmtId="0" fontId="7" fillId="0" borderId="1" xfId="0" applyNumberFormat="1" applyFont="1" applyFill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left" vertical="top" wrapText="1"/>
    </xf>
    <xf numFmtId="0" fontId="7" fillId="0" borderId="7" xfId="0" applyNumberFormat="1" applyFont="1" applyFill="1" applyBorder="1" applyAlignment="1">
      <alignment horizontal="center" vertical="top"/>
    </xf>
    <xf numFmtId="0" fontId="0" fillId="0" borderId="13" xfId="0" applyBorder="1" applyAlignment="1">
      <alignment vertical="top"/>
    </xf>
    <xf numFmtId="0" fontId="0" fillId="0" borderId="6" xfId="0" applyBorder="1" applyAlignment="1">
      <alignment vertical="top"/>
    </xf>
    <xf numFmtId="49" fontId="7" fillId="0" borderId="8" xfId="0" applyNumberFormat="1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" fontId="7" fillId="0" borderId="7" xfId="0" applyNumberFormat="1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7" fillId="0" borderId="7" xfId="0" applyNumberFormat="1" applyFont="1" applyFill="1" applyBorder="1" applyAlignment="1">
      <alignment vertical="top"/>
    </xf>
    <xf numFmtId="0" fontId="7" fillId="0" borderId="13" xfId="0" applyNumberFormat="1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4" fontId="7" fillId="0" borderId="13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4" fontId="8" fillId="0" borderId="7" xfId="0" applyNumberFormat="1" applyFont="1" applyFill="1" applyBorder="1" applyAlignment="1">
      <alignment horizontal="left" vertical="top" wrapText="1"/>
    </xf>
    <xf numFmtId="4" fontId="8" fillId="0" borderId="13" xfId="0" applyNumberFormat="1" applyFont="1" applyFill="1" applyBorder="1" applyAlignment="1">
      <alignment horizontal="left" vertical="top" wrapText="1"/>
    </xf>
    <xf numFmtId="4" fontId="8" fillId="0" borderId="6" xfId="0" applyNumberFormat="1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49" fontId="7" fillId="0" borderId="1" xfId="0" applyNumberFormat="1" applyFont="1" applyFill="1" applyBorder="1" applyAlignment="1">
      <alignment horizontal="center" vertical="top"/>
    </xf>
    <xf numFmtId="4" fontId="7" fillId="0" borderId="7" xfId="0" applyNumberFormat="1" applyFont="1" applyFill="1" applyBorder="1" applyAlignment="1">
      <alignment horizontal="left" vertical="top" wrapText="1"/>
    </xf>
    <xf numFmtId="4" fontId="7" fillId="0" borderId="13" xfId="0" applyNumberFormat="1" applyFon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>
      <alignment horizontal="left" vertical="top" wrapText="1"/>
    </xf>
    <xf numFmtId="0" fontId="7" fillId="0" borderId="13" xfId="0" applyNumberFormat="1" applyFont="1" applyFill="1" applyBorder="1" applyAlignment="1">
      <alignment horizontal="center" vertical="top"/>
    </xf>
    <xf numFmtId="0" fontId="7" fillId="0" borderId="6" xfId="0" applyNumberFormat="1" applyFont="1" applyFill="1" applyBorder="1" applyAlignment="1">
      <alignment horizontal="center" vertical="top"/>
    </xf>
    <xf numFmtId="4" fontId="7" fillId="0" borderId="6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left" vertical="top" wrapText="1"/>
    </xf>
    <xf numFmtId="4" fontId="16" fillId="0" borderId="1" xfId="0" applyNumberFormat="1" applyFont="1" applyFill="1" applyBorder="1" applyAlignment="1">
      <alignment horizontal="left" vertical="top" wrapText="1"/>
    </xf>
    <xf numFmtId="4" fontId="7" fillId="0" borderId="8" xfId="0" applyNumberFormat="1" applyFont="1" applyFill="1" applyBorder="1" applyAlignment="1">
      <alignment horizontal="left" vertical="top" wrapText="1"/>
    </xf>
    <xf numFmtId="4" fontId="7" fillId="0" borderId="9" xfId="0" applyNumberFormat="1" applyFont="1" applyFill="1" applyBorder="1" applyAlignment="1">
      <alignment horizontal="left" vertical="top" wrapText="1"/>
    </xf>
    <xf numFmtId="4" fontId="7" fillId="0" borderId="10" xfId="0" applyNumberFormat="1" applyFont="1" applyFill="1" applyBorder="1" applyAlignment="1">
      <alignment horizontal="left" vertical="top" wrapText="1"/>
    </xf>
    <xf numFmtId="4" fontId="7" fillId="0" borderId="11" xfId="0" applyNumberFormat="1" applyFont="1" applyFill="1" applyBorder="1" applyAlignment="1">
      <alignment horizontal="left" vertical="top" wrapText="1"/>
    </xf>
    <xf numFmtId="4" fontId="7" fillId="0" borderId="12" xfId="0" applyNumberFormat="1" applyFont="1" applyFill="1" applyBorder="1" applyAlignment="1">
      <alignment horizontal="left" vertical="top" wrapText="1"/>
    </xf>
    <xf numFmtId="4" fontId="7" fillId="0" borderId="5" xfId="0" applyNumberFormat="1" applyFont="1" applyFill="1" applyBorder="1" applyAlignment="1">
      <alignment horizontal="left" vertical="top" wrapText="1"/>
    </xf>
    <xf numFmtId="4" fontId="8" fillId="0" borderId="7" xfId="0" applyNumberFormat="1" applyFont="1" applyFill="1" applyBorder="1" applyAlignment="1">
      <alignment horizontal="right" vertical="top" wrapText="1"/>
    </xf>
    <xf numFmtId="4" fontId="8" fillId="0" borderId="6" xfId="0" applyNumberFormat="1" applyFont="1" applyFill="1" applyBorder="1" applyAlignment="1">
      <alignment horizontal="right" vertical="top" wrapText="1"/>
    </xf>
    <xf numFmtId="4" fontId="3" fillId="0" borderId="7" xfId="0" applyNumberFormat="1" applyFont="1" applyFill="1" applyBorder="1" applyAlignment="1">
      <alignment horizontal="left" vertical="top" wrapText="1"/>
    </xf>
    <xf numFmtId="4" fontId="3" fillId="0" borderId="13" xfId="0" applyNumberFormat="1" applyFont="1" applyFill="1" applyBorder="1" applyAlignment="1">
      <alignment horizontal="left" vertical="top" wrapText="1"/>
    </xf>
    <xf numFmtId="4" fontId="3" fillId="0" borderId="6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 wrapText="1"/>
    </xf>
    <xf numFmtId="16" fontId="7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 wrapText="1"/>
    </xf>
    <xf numFmtId="4" fontId="7" fillId="0" borderId="7" xfId="0" applyNumberFormat="1" applyFont="1" applyFill="1" applyBorder="1" applyAlignment="1">
      <alignment horizontal="right" vertical="top" wrapText="1"/>
    </xf>
    <xf numFmtId="4" fontId="7" fillId="0" borderId="6" xfId="0" applyNumberFormat="1" applyFont="1" applyFill="1" applyBorder="1" applyAlignment="1">
      <alignment horizontal="right" vertical="top" wrapText="1"/>
    </xf>
    <xf numFmtId="0" fontId="8" fillId="0" borderId="1" xfId="0" applyNumberFormat="1" applyFont="1" applyFill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left" vertical="top" wrapText="1"/>
    </xf>
    <xf numFmtId="4" fontId="8" fillId="0" borderId="3" xfId="0" applyNumberFormat="1" applyFont="1" applyFill="1" applyBorder="1" applyAlignment="1">
      <alignment horizontal="center" vertical="top" wrapText="1"/>
    </xf>
    <xf numFmtId="4" fontId="8" fillId="0" borderId="4" xfId="0" applyNumberFormat="1" applyFont="1" applyFill="1" applyBorder="1" applyAlignment="1">
      <alignment horizontal="center" vertical="top" wrapText="1"/>
    </xf>
    <xf numFmtId="4" fontId="8" fillId="0" borderId="2" xfId="0" applyNumberFormat="1" applyFont="1" applyFill="1" applyBorder="1" applyAlignment="1">
      <alignment horizontal="center" vertical="top" wrapText="1"/>
    </xf>
    <xf numFmtId="4" fontId="16" fillId="0" borderId="8" xfId="0" applyNumberFormat="1" applyFont="1" applyFill="1" applyBorder="1" applyAlignment="1">
      <alignment horizontal="left" vertical="top" wrapText="1"/>
    </xf>
    <xf numFmtId="4" fontId="9" fillId="0" borderId="9" xfId="0" applyNumberFormat="1" applyFont="1" applyFill="1" applyBorder="1" applyAlignment="1">
      <alignment horizontal="left" vertical="top" wrapText="1"/>
    </xf>
    <xf numFmtId="4" fontId="9" fillId="0" borderId="10" xfId="0" applyNumberFormat="1" applyFont="1" applyFill="1" applyBorder="1" applyAlignment="1">
      <alignment horizontal="left" vertical="top" wrapText="1"/>
    </xf>
    <xf numFmtId="4" fontId="9" fillId="0" borderId="11" xfId="0" applyNumberFormat="1" applyFont="1" applyFill="1" applyBorder="1" applyAlignment="1">
      <alignment horizontal="left" vertical="top" wrapText="1"/>
    </xf>
    <xf numFmtId="4" fontId="9" fillId="0" borderId="12" xfId="0" applyNumberFormat="1" applyFont="1" applyFill="1" applyBorder="1" applyAlignment="1">
      <alignment horizontal="left" vertical="top" wrapText="1"/>
    </xf>
    <xf numFmtId="4" fontId="9" fillId="0" borderId="5" xfId="0" applyNumberFormat="1" applyFont="1" applyFill="1" applyBorder="1" applyAlignment="1">
      <alignment horizontal="left" vertical="top" wrapText="1"/>
    </xf>
    <xf numFmtId="4" fontId="6" fillId="0" borderId="7" xfId="0" applyNumberFormat="1" applyFont="1" applyFill="1" applyBorder="1" applyAlignment="1">
      <alignment horizontal="left" vertical="top" wrapText="1"/>
    </xf>
    <xf numFmtId="4" fontId="6" fillId="0" borderId="6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right" vertical="center" wrapText="1"/>
    </xf>
    <xf numFmtId="0" fontId="1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ort-katerina\&#1052;&#1086;&#1080;%20&#1076;&#1086;&#1082;&#1091;&#1084;&#1077;&#1085;&#1090;&#1099;\&#1055;&#1088;&#1086;&#1075;&#1088;&#1072;&#1084;&#1084;&#1099;\&#1055;&#1088;&#1086;&#1075;&#1088;&#1072;&#1084;&#1084;&#1099;%202016%20&#1075;&#1086;&#1076;\&#1057;&#1055;&#1054;&#1056;&#1058;\&#1080;&#1079;&#1084;.%20&#1084;&#1072;&#1081;%20&#1082;%20&#1089;&#1077;&#1089;&#1089;&#1080;&#1080;\&#1055;&#1088;&#1080;&#1083;&#1086;&#1078;&#1077;&#1085;&#1080;&#1077;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 бюджету 27.06.14"/>
    </sheetNames>
    <sheetDataSet>
      <sheetData sheetId="0" refreshError="1">
        <row r="41">
          <cell r="L41">
            <v>0</v>
          </cell>
          <cell r="M4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L380"/>
  <sheetViews>
    <sheetView tabSelected="1" view="pageBreakPreview" zoomScale="70" zoomScaleNormal="100" zoomScaleSheetLayoutView="70" zoomScalePageLayoutView="50" workbookViewId="0">
      <selection activeCell="H187" sqref="H187"/>
    </sheetView>
  </sheetViews>
  <sheetFormatPr defaultRowHeight="15"/>
  <cols>
    <col min="1" max="1" width="6.85546875" style="7" customWidth="1"/>
    <col min="2" max="2" width="9.140625" style="7"/>
    <col min="3" max="3" width="21.140625" style="7" customWidth="1"/>
    <col min="4" max="4" width="13.7109375" style="4" customWidth="1"/>
    <col min="5" max="5" width="14" style="4" customWidth="1"/>
    <col min="6" max="6" width="9.140625" style="4" customWidth="1"/>
    <col min="7" max="7" width="12.28515625" style="22" customWidth="1"/>
    <col min="8" max="8" width="16.85546875" style="7" customWidth="1"/>
    <col min="9" max="9" width="15.42578125" style="7" customWidth="1"/>
    <col min="10" max="10" width="15.5703125" style="7" customWidth="1"/>
    <col min="11" max="12" width="14.5703125" style="7" customWidth="1"/>
    <col min="13" max="13" width="15.42578125" style="7" customWidth="1"/>
    <col min="14" max="14" width="13" style="7" hidden="1" customWidth="1"/>
    <col min="15" max="15" width="14.42578125" style="7" hidden="1" customWidth="1"/>
    <col min="16" max="16" width="15.42578125" style="7" customWidth="1"/>
    <col min="17" max="17" width="37.140625" style="7" customWidth="1"/>
    <col min="18" max="19" width="10.7109375" style="2" bestFit="1" customWidth="1"/>
    <col min="20" max="16384" width="9.140625" style="2"/>
  </cols>
  <sheetData>
    <row r="1" spans="1:38" ht="39.75" customHeight="1">
      <c r="A1" s="1"/>
      <c r="B1" s="1"/>
      <c r="C1" s="1"/>
      <c r="D1" s="5"/>
      <c r="E1" s="5"/>
      <c r="F1" s="5"/>
      <c r="G1" s="20"/>
      <c r="H1" s="1"/>
      <c r="I1" s="1"/>
      <c r="J1" s="1"/>
      <c r="K1" s="1"/>
      <c r="L1" s="32"/>
      <c r="M1" s="1"/>
      <c r="N1" s="33"/>
      <c r="O1" s="33"/>
      <c r="P1" s="132" t="s">
        <v>58</v>
      </c>
      <c r="Q1" s="133"/>
    </row>
    <row r="2" spans="1:38" s="3" customFormat="1" ht="23.25" customHeight="1">
      <c r="A2" s="23"/>
      <c r="B2" s="23"/>
      <c r="C2" s="23"/>
      <c r="D2" s="24"/>
      <c r="E2" s="24"/>
      <c r="F2" s="24"/>
      <c r="G2" s="25"/>
      <c r="H2" s="23"/>
      <c r="I2" s="23"/>
      <c r="J2" s="26"/>
      <c r="K2" s="23"/>
      <c r="L2" s="27"/>
      <c r="M2" s="33"/>
      <c r="N2" s="33"/>
      <c r="O2" s="33"/>
      <c r="P2" s="133"/>
      <c r="Q2" s="133"/>
    </row>
    <row r="3" spans="1:38" s="3" customFormat="1" ht="22.5" customHeight="1">
      <c r="A3" s="23"/>
      <c r="B3" s="78" t="s">
        <v>105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38" s="4" customFormat="1" ht="47.25">
      <c r="A4" s="10" t="s">
        <v>11</v>
      </c>
      <c r="B4" s="80" t="s">
        <v>12</v>
      </c>
      <c r="C4" s="80"/>
      <c r="D4" s="11" t="s">
        <v>13</v>
      </c>
      <c r="E4" s="11" t="s">
        <v>14</v>
      </c>
      <c r="F4" s="11" t="s">
        <v>8</v>
      </c>
      <c r="G4" s="9" t="s">
        <v>9</v>
      </c>
      <c r="H4" s="11" t="s">
        <v>16</v>
      </c>
      <c r="I4" s="11">
        <v>2020</v>
      </c>
      <c r="J4" s="11">
        <v>2021</v>
      </c>
      <c r="K4" s="11">
        <v>2022</v>
      </c>
      <c r="L4" s="11">
        <v>2023</v>
      </c>
      <c r="M4" s="11">
        <v>2024</v>
      </c>
      <c r="N4" s="11">
        <v>2019</v>
      </c>
      <c r="O4" s="11">
        <v>2020</v>
      </c>
      <c r="P4" s="30">
        <v>2025</v>
      </c>
      <c r="Q4" s="30" t="s">
        <v>10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6"/>
    </row>
    <row r="5" spans="1:38" s="7" customFormat="1" ht="15.75">
      <c r="A5" s="12">
        <v>1</v>
      </c>
      <c r="B5" s="81">
        <v>2</v>
      </c>
      <c r="C5" s="81"/>
      <c r="D5" s="11">
        <v>3</v>
      </c>
      <c r="E5" s="11">
        <v>4</v>
      </c>
      <c r="F5" s="11">
        <v>5</v>
      </c>
      <c r="G5" s="17">
        <v>6</v>
      </c>
      <c r="H5" s="13">
        <v>7</v>
      </c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31">
        <v>12</v>
      </c>
      <c r="Q5" s="31">
        <v>15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8"/>
    </row>
    <row r="6" spans="1:38" s="1" customFormat="1" ht="16.5" customHeight="1">
      <c r="A6" s="83" t="s">
        <v>20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</row>
    <row r="7" spans="1:38" ht="31.5" customHeight="1">
      <c r="A7" s="82" t="s">
        <v>15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1"/>
      <c r="S7" s="1"/>
      <c r="T7" s="1"/>
      <c r="U7" s="1"/>
      <c r="V7" s="1"/>
    </row>
    <row r="8" spans="1:38" s="42" customFormat="1" ht="16.5" customHeight="1">
      <c r="A8" s="56" t="s">
        <v>26</v>
      </c>
      <c r="B8" s="86" t="s">
        <v>71</v>
      </c>
      <c r="C8" s="86"/>
      <c r="D8" s="51" t="s">
        <v>59</v>
      </c>
      <c r="E8" s="51"/>
      <c r="F8" s="51" t="s">
        <v>0</v>
      </c>
      <c r="G8" s="37" t="s">
        <v>1</v>
      </c>
      <c r="H8" s="39">
        <f>SUM(H10:H14)</f>
        <v>2303717.5</v>
      </c>
      <c r="I8" s="39">
        <f t="shared" ref="I8:O8" si="0">SUM(I10+I11+I13+I14)</f>
        <v>184727.5</v>
      </c>
      <c r="J8" s="39">
        <f t="shared" si="0"/>
        <v>345630</v>
      </c>
      <c r="K8" s="39">
        <f t="shared" si="0"/>
        <v>393810</v>
      </c>
      <c r="L8" s="39">
        <f t="shared" si="0"/>
        <v>527550</v>
      </c>
      <c r="M8" s="39">
        <f t="shared" si="0"/>
        <v>426000</v>
      </c>
      <c r="N8" s="34">
        <f t="shared" si="0"/>
        <v>0</v>
      </c>
      <c r="O8" s="34">
        <f t="shared" si="0"/>
        <v>0</v>
      </c>
      <c r="P8" s="39">
        <f t="shared" ref="P8" si="1">SUM(P10+P11+P13+P14)</f>
        <v>426000</v>
      </c>
      <c r="Q8" s="107" t="s">
        <v>78</v>
      </c>
      <c r="R8" s="41"/>
      <c r="S8" s="41"/>
      <c r="T8" s="41"/>
      <c r="U8" s="41"/>
      <c r="V8" s="41"/>
    </row>
    <row r="9" spans="1:38" s="42" customFormat="1" ht="16.5" customHeight="1">
      <c r="A9" s="56"/>
      <c r="B9" s="86"/>
      <c r="C9" s="86"/>
      <c r="D9" s="51"/>
      <c r="E9" s="51"/>
      <c r="F9" s="51"/>
      <c r="G9" s="37" t="s">
        <v>2</v>
      </c>
      <c r="H9" s="34"/>
      <c r="I9" s="34"/>
      <c r="J9" s="34"/>
      <c r="K9" s="34"/>
      <c r="L9" s="34"/>
      <c r="M9" s="34"/>
      <c r="N9" s="34"/>
      <c r="O9" s="34"/>
      <c r="P9" s="34"/>
      <c r="Q9" s="108"/>
      <c r="R9" s="41"/>
      <c r="S9" s="41"/>
      <c r="T9" s="41"/>
      <c r="U9" s="41"/>
      <c r="V9" s="41"/>
    </row>
    <row r="10" spans="1:38" s="42" customFormat="1" ht="30">
      <c r="A10" s="56"/>
      <c r="B10" s="86"/>
      <c r="C10" s="86"/>
      <c r="D10" s="51"/>
      <c r="E10" s="51"/>
      <c r="F10" s="51"/>
      <c r="G10" s="37" t="s">
        <v>3</v>
      </c>
      <c r="H10" s="34">
        <f>SUM(I10:O10)</f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108"/>
      <c r="R10" s="41"/>
      <c r="S10" s="41"/>
      <c r="T10" s="41"/>
      <c r="U10" s="41"/>
      <c r="V10" s="41"/>
    </row>
    <row r="11" spans="1:38" s="42" customFormat="1" ht="12.75" customHeight="1">
      <c r="A11" s="56"/>
      <c r="B11" s="86"/>
      <c r="C11" s="86"/>
      <c r="D11" s="51"/>
      <c r="E11" s="51"/>
      <c r="F11" s="51"/>
      <c r="G11" s="57" t="s">
        <v>4</v>
      </c>
      <c r="H11" s="52">
        <f>I11+J11+K11+L11+M11+N11+O11</f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108"/>
      <c r="R11" s="41"/>
      <c r="S11" s="41"/>
      <c r="T11" s="41"/>
      <c r="U11" s="41"/>
      <c r="V11" s="41"/>
    </row>
    <row r="12" spans="1:38" s="42" customFormat="1" ht="17.25" customHeight="1">
      <c r="A12" s="56"/>
      <c r="B12" s="86"/>
      <c r="C12" s="86"/>
      <c r="D12" s="51"/>
      <c r="E12" s="51"/>
      <c r="F12" s="51"/>
      <c r="G12" s="57"/>
      <c r="H12" s="52"/>
      <c r="I12" s="52"/>
      <c r="J12" s="52"/>
      <c r="K12" s="52"/>
      <c r="L12" s="52"/>
      <c r="M12" s="52"/>
      <c r="N12" s="52"/>
      <c r="O12" s="52"/>
      <c r="P12" s="52"/>
      <c r="Q12" s="108"/>
      <c r="R12" s="41"/>
      <c r="S12" s="41"/>
      <c r="T12" s="41"/>
      <c r="U12" s="41"/>
      <c r="V12" s="41"/>
    </row>
    <row r="13" spans="1:38" s="42" customFormat="1" ht="30">
      <c r="A13" s="56"/>
      <c r="B13" s="86"/>
      <c r="C13" s="86"/>
      <c r="D13" s="51"/>
      <c r="E13" s="51"/>
      <c r="F13" s="51"/>
      <c r="G13" s="18" t="s">
        <v>5</v>
      </c>
      <c r="H13" s="14">
        <f>SUM(I13:P13)</f>
        <v>2303717.5</v>
      </c>
      <c r="I13" s="14">
        <v>184727.5</v>
      </c>
      <c r="J13" s="14">
        <v>345630</v>
      </c>
      <c r="K13" s="14">
        <f>377810+16000</f>
        <v>393810</v>
      </c>
      <c r="L13" s="14">
        <v>527550</v>
      </c>
      <c r="M13" s="14">
        <v>426000</v>
      </c>
      <c r="N13" s="34">
        <v>0</v>
      </c>
      <c r="O13" s="34">
        <v>0</v>
      </c>
      <c r="P13" s="14">
        <v>426000</v>
      </c>
      <c r="Q13" s="108"/>
      <c r="R13" s="41"/>
      <c r="S13" s="41"/>
      <c r="T13" s="41"/>
      <c r="U13" s="41"/>
      <c r="V13" s="41"/>
    </row>
    <row r="14" spans="1:38" s="42" customFormat="1" ht="185.25" customHeight="1">
      <c r="A14" s="56"/>
      <c r="B14" s="86"/>
      <c r="C14" s="86"/>
      <c r="D14" s="51"/>
      <c r="E14" s="51"/>
      <c r="F14" s="51"/>
      <c r="G14" s="37" t="s">
        <v>6</v>
      </c>
      <c r="H14" s="34">
        <f>SUM(I14:O14)</f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109"/>
      <c r="R14" s="41"/>
      <c r="S14" s="41"/>
      <c r="T14" s="41"/>
      <c r="U14" s="41"/>
      <c r="V14" s="41"/>
    </row>
    <row r="15" spans="1:38" s="42" customFormat="1" ht="18.75" customHeight="1">
      <c r="A15" s="56" t="s">
        <v>50</v>
      </c>
      <c r="B15" s="86" t="s">
        <v>30</v>
      </c>
      <c r="C15" s="86"/>
      <c r="D15" s="51" t="s">
        <v>59</v>
      </c>
      <c r="E15" s="51" t="s">
        <v>47</v>
      </c>
      <c r="F15" s="51" t="s">
        <v>0</v>
      </c>
      <c r="G15" s="37" t="s">
        <v>1</v>
      </c>
      <c r="H15" s="39">
        <f t="shared" ref="H15:O15" si="2">SUM(H17+H18+H20+H21)</f>
        <v>0</v>
      </c>
      <c r="I15" s="39">
        <f t="shared" si="2"/>
        <v>0</v>
      </c>
      <c r="J15" s="39">
        <f t="shared" si="2"/>
        <v>0</v>
      </c>
      <c r="K15" s="39">
        <f t="shared" si="2"/>
        <v>0</v>
      </c>
      <c r="L15" s="39">
        <f t="shared" si="2"/>
        <v>0</v>
      </c>
      <c r="M15" s="39">
        <f t="shared" si="2"/>
        <v>0</v>
      </c>
      <c r="N15" s="34">
        <f t="shared" si="2"/>
        <v>0</v>
      </c>
      <c r="O15" s="34">
        <f t="shared" si="2"/>
        <v>0</v>
      </c>
      <c r="P15" s="39">
        <f t="shared" ref="P15" si="3">SUM(P17+P18+P20+P21)</f>
        <v>0</v>
      </c>
      <c r="Q15" s="89" t="s">
        <v>79</v>
      </c>
      <c r="R15" s="41"/>
      <c r="S15" s="41"/>
      <c r="T15" s="41"/>
      <c r="U15" s="41"/>
      <c r="V15" s="41"/>
    </row>
    <row r="16" spans="1:38" s="42" customFormat="1" ht="15.75">
      <c r="A16" s="56"/>
      <c r="B16" s="86"/>
      <c r="C16" s="86"/>
      <c r="D16" s="51"/>
      <c r="E16" s="51"/>
      <c r="F16" s="51"/>
      <c r="G16" s="37" t="s">
        <v>2</v>
      </c>
      <c r="H16" s="34"/>
      <c r="I16" s="34"/>
      <c r="J16" s="34"/>
      <c r="K16" s="34"/>
      <c r="L16" s="34"/>
      <c r="M16" s="34"/>
      <c r="N16" s="34"/>
      <c r="O16" s="34"/>
      <c r="P16" s="34"/>
      <c r="Q16" s="90"/>
      <c r="R16" s="41"/>
      <c r="S16" s="41"/>
      <c r="T16" s="41"/>
      <c r="U16" s="41"/>
      <c r="V16" s="41"/>
    </row>
    <row r="17" spans="1:22" s="42" customFormat="1" ht="30">
      <c r="A17" s="56"/>
      <c r="B17" s="86"/>
      <c r="C17" s="86"/>
      <c r="D17" s="51"/>
      <c r="E17" s="51"/>
      <c r="F17" s="51"/>
      <c r="G17" s="37" t="s">
        <v>3</v>
      </c>
      <c r="H17" s="34">
        <f>SUM(I17:O17)</f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90"/>
      <c r="R17" s="41"/>
      <c r="S17" s="41"/>
      <c r="T17" s="41"/>
      <c r="U17" s="41"/>
      <c r="V17" s="41"/>
    </row>
    <row r="18" spans="1:22" s="42" customFormat="1" ht="12.75" customHeight="1">
      <c r="A18" s="56"/>
      <c r="B18" s="86"/>
      <c r="C18" s="86"/>
      <c r="D18" s="51"/>
      <c r="E18" s="51"/>
      <c r="F18" s="51"/>
      <c r="G18" s="57" t="s">
        <v>4</v>
      </c>
      <c r="H18" s="52">
        <f>I18+J18+K18+L18+M18+N18+O18</f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90"/>
      <c r="R18" s="41"/>
      <c r="S18" s="41"/>
      <c r="T18" s="41"/>
      <c r="U18" s="41"/>
      <c r="V18" s="41"/>
    </row>
    <row r="19" spans="1:22" s="42" customFormat="1" ht="21.75" customHeight="1">
      <c r="A19" s="56"/>
      <c r="B19" s="86"/>
      <c r="C19" s="86"/>
      <c r="D19" s="51"/>
      <c r="E19" s="51"/>
      <c r="F19" s="51"/>
      <c r="G19" s="57"/>
      <c r="H19" s="52"/>
      <c r="I19" s="52"/>
      <c r="J19" s="52"/>
      <c r="K19" s="52"/>
      <c r="L19" s="52"/>
      <c r="M19" s="52"/>
      <c r="N19" s="52"/>
      <c r="O19" s="52"/>
      <c r="P19" s="52"/>
      <c r="Q19" s="90"/>
      <c r="R19" s="41"/>
      <c r="S19" s="41"/>
      <c r="T19" s="41"/>
      <c r="U19" s="41"/>
      <c r="V19" s="41"/>
    </row>
    <row r="20" spans="1:22" s="42" customFormat="1" ht="30">
      <c r="A20" s="56"/>
      <c r="B20" s="86"/>
      <c r="C20" s="86"/>
      <c r="D20" s="51"/>
      <c r="E20" s="51"/>
      <c r="F20" s="51"/>
      <c r="G20" s="18" t="s">
        <v>5</v>
      </c>
      <c r="H20" s="14">
        <f>SUM(I20:P20)</f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34">
        <v>0</v>
      </c>
      <c r="O20" s="34">
        <v>0</v>
      </c>
      <c r="P20" s="14">
        <v>0</v>
      </c>
      <c r="Q20" s="90"/>
      <c r="R20" s="41"/>
      <c r="S20" s="41"/>
      <c r="T20" s="41"/>
      <c r="U20" s="41"/>
      <c r="V20" s="41"/>
    </row>
    <row r="21" spans="1:22" s="42" customFormat="1" ht="48.75" customHeight="1">
      <c r="A21" s="56"/>
      <c r="B21" s="86"/>
      <c r="C21" s="86"/>
      <c r="D21" s="51"/>
      <c r="E21" s="51"/>
      <c r="F21" s="51"/>
      <c r="G21" s="37" t="s">
        <v>6</v>
      </c>
      <c r="H21" s="34">
        <f>SUM(I21:O21)</f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91"/>
      <c r="R21" s="41"/>
      <c r="S21" s="41"/>
      <c r="T21" s="41"/>
      <c r="U21" s="41"/>
      <c r="V21" s="41"/>
    </row>
    <row r="22" spans="1:22" s="42" customFormat="1" ht="15.75" customHeight="1">
      <c r="A22" s="56" t="s">
        <v>52</v>
      </c>
      <c r="B22" s="86" t="s">
        <v>21</v>
      </c>
      <c r="C22" s="86"/>
      <c r="D22" s="51" t="s">
        <v>59</v>
      </c>
      <c r="E22" s="51" t="s">
        <v>47</v>
      </c>
      <c r="F22" s="51" t="s">
        <v>0</v>
      </c>
      <c r="G22" s="37" t="s">
        <v>1</v>
      </c>
      <c r="H22" s="39">
        <f>SUM(H24:H28)</f>
        <v>111270</v>
      </c>
      <c r="I22" s="39">
        <f t="shared" ref="I22:O22" si="4">SUM(I24+I25+I27+I28)</f>
        <v>22570</v>
      </c>
      <c r="J22" s="39">
        <f t="shared" si="4"/>
        <v>13700</v>
      </c>
      <c r="K22" s="39">
        <f t="shared" si="4"/>
        <v>17550</v>
      </c>
      <c r="L22" s="39">
        <f>SUM(L24+L25+L27+L28)</f>
        <v>22450</v>
      </c>
      <c r="M22" s="39">
        <f t="shared" si="4"/>
        <v>17500</v>
      </c>
      <c r="N22" s="34">
        <f t="shared" si="4"/>
        <v>0</v>
      </c>
      <c r="O22" s="34">
        <f t="shared" si="4"/>
        <v>0</v>
      </c>
      <c r="P22" s="39">
        <f t="shared" ref="P22" si="5">SUM(P24+P25+P27+P28)</f>
        <v>17500</v>
      </c>
      <c r="Q22" s="89" t="s">
        <v>80</v>
      </c>
      <c r="R22" s="41"/>
      <c r="S22" s="41"/>
      <c r="T22" s="41"/>
      <c r="U22" s="41"/>
      <c r="V22" s="41"/>
    </row>
    <row r="23" spans="1:22" s="42" customFormat="1" ht="19.5" customHeight="1">
      <c r="A23" s="56"/>
      <c r="B23" s="86"/>
      <c r="C23" s="86"/>
      <c r="D23" s="51"/>
      <c r="E23" s="51"/>
      <c r="F23" s="51"/>
      <c r="G23" s="37" t="s">
        <v>2</v>
      </c>
      <c r="H23" s="34"/>
      <c r="I23" s="34"/>
      <c r="J23" s="34"/>
      <c r="K23" s="34"/>
      <c r="L23" s="34"/>
      <c r="M23" s="34"/>
      <c r="N23" s="34"/>
      <c r="O23" s="34"/>
      <c r="P23" s="34"/>
      <c r="Q23" s="90"/>
      <c r="R23" s="41"/>
      <c r="S23" s="41"/>
      <c r="T23" s="41"/>
      <c r="U23" s="41"/>
      <c r="V23" s="41"/>
    </row>
    <row r="24" spans="1:22" s="42" customFormat="1" ht="29.25" customHeight="1">
      <c r="A24" s="56"/>
      <c r="B24" s="86"/>
      <c r="C24" s="86"/>
      <c r="D24" s="51"/>
      <c r="E24" s="51"/>
      <c r="F24" s="51"/>
      <c r="G24" s="37" t="s">
        <v>3</v>
      </c>
      <c r="H24" s="34">
        <f>SUM(I24:O24)</f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90"/>
      <c r="R24" s="41"/>
      <c r="S24" s="41"/>
      <c r="T24" s="41"/>
      <c r="U24" s="41"/>
      <c r="V24" s="41"/>
    </row>
    <row r="25" spans="1:22" s="42" customFormat="1" ht="12.75" customHeight="1">
      <c r="A25" s="56"/>
      <c r="B25" s="86"/>
      <c r="C25" s="86"/>
      <c r="D25" s="51"/>
      <c r="E25" s="51"/>
      <c r="F25" s="51"/>
      <c r="G25" s="57" t="s">
        <v>4</v>
      </c>
      <c r="H25" s="52">
        <f>I25+J25+K25+L25+M25+N25+O25</f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90"/>
      <c r="R25" s="41"/>
      <c r="S25" s="41"/>
      <c r="T25" s="41"/>
      <c r="U25" s="41"/>
      <c r="V25" s="41"/>
    </row>
    <row r="26" spans="1:22" s="42" customFormat="1" ht="18.75" customHeight="1">
      <c r="A26" s="56"/>
      <c r="B26" s="86"/>
      <c r="C26" s="86"/>
      <c r="D26" s="51"/>
      <c r="E26" s="51"/>
      <c r="F26" s="51"/>
      <c r="G26" s="57"/>
      <c r="H26" s="52"/>
      <c r="I26" s="52"/>
      <c r="J26" s="52"/>
      <c r="K26" s="52"/>
      <c r="L26" s="52"/>
      <c r="M26" s="52"/>
      <c r="N26" s="52"/>
      <c r="O26" s="52"/>
      <c r="P26" s="52"/>
      <c r="Q26" s="90"/>
      <c r="R26" s="41"/>
      <c r="S26" s="41"/>
      <c r="T26" s="41"/>
      <c r="U26" s="41"/>
      <c r="V26" s="41"/>
    </row>
    <row r="27" spans="1:22" s="42" customFormat="1" ht="30">
      <c r="A27" s="56"/>
      <c r="B27" s="86"/>
      <c r="C27" s="86"/>
      <c r="D27" s="51"/>
      <c r="E27" s="51"/>
      <c r="F27" s="51"/>
      <c r="G27" s="18" t="s">
        <v>5</v>
      </c>
      <c r="H27" s="14">
        <f>SUM(I27:P27)</f>
        <v>111270</v>
      </c>
      <c r="I27" s="14">
        <v>22570</v>
      </c>
      <c r="J27" s="14">
        <v>13700</v>
      </c>
      <c r="K27" s="14">
        <v>17550</v>
      </c>
      <c r="L27" s="14">
        <v>22450</v>
      </c>
      <c r="M27" s="14">
        <v>17500</v>
      </c>
      <c r="N27" s="34">
        <v>0</v>
      </c>
      <c r="O27" s="34">
        <v>0</v>
      </c>
      <c r="P27" s="14">
        <v>17500</v>
      </c>
      <c r="Q27" s="90"/>
      <c r="R27" s="41"/>
      <c r="S27" s="41"/>
      <c r="T27" s="41"/>
      <c r="U27" s="41"/>
      <c r="V27" s="41"/>
    </row>
    <row r="28" spans="1:22" s="42" customFormat="1" ht="30.75" customHeight="1">
      <c r="A28" s="56"/>
      <c r="B28" s="86"/>
      <c r="C28" s="86"/>
      <c r="D28" s="51"/>
      <c r="E28" s="51"/>
      <c r="F28" s="51"/>
      <c r="G28" s="37" t="s">
        <v>6</v>
      </c>
      <c r="H28" s="34">
        <f>SUM(I28:O28)</f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91"/>
      <c r="R28" s="41"/>
      <c r="S28" s="41"/>
      <c r="T28" s="41"/>
      <c r="U28" s="41"/>
      <c r="V28" s="41"/>
    </row>
    <row r="29" spans="1:22" s="42" customFormat="1" ht="15" customHeight="1">
      <c r="A29" s="56" t="s">
        <v>87</v>
      </c>
      <c r="B29" s="86" t="s">
        <v>60</v>
      </c>
      <c r="C29" s="86"/>
      <c r="D29" s="51" t="s">
        <v>59</v>
      </c>
      <c r="E29" s="51"/>
      <c r="F29" s="51" t="s">
        <v>0</v>
      </c>
      <c r="G29" s="37" t="s">
        <v>1</v>
      </c>
      <c r="H29" s="39">
        <f t="shared" ref="H29:O29" si="6">SUM(H31+H32+H34+H35)</f>
        <v>40000</v>
      </c>
      <c r="I29" s="39">
        <f t="shared" si="6"/>
        <v>0</v>
      </c>
      <c r="J29" s="39">
        <f t="shared" si="6"/>
        <v>0</v>
      </c>
      <c r="K29" s="39">
        <f t="shared" si="6"/>
        <v>7000</v>
      </c>
      <c r="L29" s="39">
        <f t="shared" si="6"/>
        <v>0</v>
      </c>
      <c r="M29" s="39">
        <f t="shared" si="6"/>
        <v>16500</v>
      </c>
      <c r="N29" s="39">
        <f t="shared" si="6"/>
        <v>0</v>
      </c>
      <c r="O29" s="39">
        <f t="shared" si="6"/>
        <v>0</v>
      </c>
      <c r="P29" s="39">
        <f t="shared" ref="P29" si="7">SUM(P31+P32+P34+P35)</f>
        <v>16500</v>
      </c>
      <c r="Q29" s="89" t="s">
        <v>81</v>
      </c>
      <c r="R29" s="41"/>
      <c r="S29" s="41"/>
      <c r="T29" s="41"/>
      <c r="U29" s="41"/>
      <c r="V29" s="41"/>
    </row>
    <row r="30" spans="1:22" s="42" customFormat="1" ht="19.5" customHeight="1">
      <c r="A30" s="56"/>
      <c r="B30" s="86"/>
      <c r="C30" s="86"/>
      <c r="D30" s="51"/>
      <c r="E30" s="51"/>
      <c r="F30" s="51"/>
      <c r="G30" s="37" t="s">
        <v>2</v>
      </c>
      <c r="H30" s="34"/>
      <c r="I30" s="34"/>
      <c r="J30" s="34"/>
      <c r="K30" s="34"/>
      <c r="L30" s="34"/>
      <c r="M30" s="34"/>
      <c r="N30" s="34"/>
      <c r="O30" s="34"/>
      <c r="P30" s="34"/>
      <c r="Q30" s="90"/>
      <c r="R30" s="41"/>
      <c r="S30" s="41"/>
      <c r="T30" s="41"/>
      <c r="U30" s="41"/>
      <c r="V30" s="41"/>
    </row>
    <row r="31" spans="1:22" s="42" customFormat="1" ht="29.25" customHeight="1">
      <c r="A31" s="56"/>
      <c r="B31" s="86"/>
      <c r="C31" s="86"/>
      <c r="D31" s="51"/>
      <c r="E31" s="51"/>
      <c r="F31" s="51"/>
      <c r="G31" s="37" t="s">
        <v>3</v>
      </c>
      <c r="H31" s="34">
        <f>SUM(I31:O31)</f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90"/>
      <c r="R31" s="41"/>
      <c r="S31" s="41"/>
      <c r="T31" s="41"/>
      <c r="U31" s="41"/>
      <c r="V31" s="41"/>
    </row>
    <row r="32" spans="1:22" s="42" customFormat="1" ht="12.75" customHeight="1">
      <c r="A32" s="56"/>
      <c r="B32" s="86"/>
      <c r="C32" s="86"/>
      <c r="D32" s="51"/>
      <c r="E32" s="51"/>
      <c r="F32" s="51"/>
      <c r="G32" s="57" t="s">
        <v>4</v>
      </c>
      <c r="H32" s="52">
        <f>I32+J32+K32+L32+M32+N32+O32</f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90"/>
      <c r="R32" s="41"/>
      <c r="S32" s="41"/>
      <c r="T32" s="41"/>
      <c r="U32" s="41"/>
      <c r="V32" s="41"/>
    </row>
    <row r="33" spans="1:22" s="42" customFormat="1" ht="18" customHeight="1">
      <c r="A33" s="56"/>
      <c r="B33" s="86"/>
      <c r="C33" s="86"/>
      <c r="D33" s="51"/>
      <c r="E33" s="51"/>
      <c r="F33" s="51"/>
      <c r="G33" s="57"/>
      <c r="H33" s="52"/>
      <c r="I33" s="52"/>
      <c r="J33" s="52"/>
      <c r="K33" s="52"/>
      <c r="L33" s="52"/>
      <c r="M33" s="52"/>
      <c r="N33" s="52"/>
      <c r="O33" s="52"/>
      <c r="P33" s="52"/>
      <c r="Q33" s="90"/>
      <c r="R33" s="41"/>
      <c r="S33" s="41"/>
      <c r="T33" s="41"/>
      <c r="U33" s="41"/>
      <c r="V33" s="41"/>
    </row>
    <row r="34" spans="1:22" s="42" customFormat="1" ht="30">
      <c r="A34" s="56"/>
      <c r="B34" s="86"/>
      <c r="C34" s="86"/>
      <c r="D34" s="51"/>
      <c r="E34" s="51"/>
      <c r="F34" s="51"/>
      <c r="G34" s="18" t="s">
        <v>5</v>
      </c>
      <c r="H34" s="14">
        <f>SUM(I34:P34)</f>
        <v>40000</v>
      </c>
      <c r="I34" s="14">
        <v>0</v>
      </c>
      <c r="J34" s="14">
        <v>0</v>
      </c>
      <c r="K34" s="14">
        <v>7000</v>
      </c>
      <c r="L34" s="14">
        <v>0</v>
      </c>
      <c r="M34" s="14">
        <v>16500</v>
      </c>
      <c r="N34" s="34">
        <v>0</v>
      </c>
      <c r="O34" s="34">
        <v>0</v>
      </c>
      <c r="P34" s="14">
        <v>16500</v>
      </c>
      <c r="Q34" s="90"/>
      <c r="R34" s="41"/>
      <c r="S34" s="41"/>
      <c r="T34" s="41"/>
      <c r="U34" s="41"/>
      <c r="V34" s="41"/>
    </row>
    <row r="35" spans="1:22" s="42" customFormat="1" ht="30">
      <c r="A35" s="56"/>
      <c r="B35" s="86"/>
      <c r="C35" s="86"/>
      <c r="D35" s="51"/>
      <c r="E35" s="51"/>
      <c r="F35" s="51"/>
      <c r="G35" s="37" t="s">
        <v>6</v>
      </c>
      <c r="H35" s="34">
        <f>SUM(I35:O35)</f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91"/>
      <c r="R35" s="41"/>
      <c r="S35" s="41"/>
      <c r="T35" s="41"/>
      <c r="U35" s="41"/>
      <c r="V35" s="41"/>
    </row>
    <row r="36" spans="1:22" s="42" customFormat="1" ht="18.75" customHeight="1">
      <c r="A36" s="95" t="s">
        <v>61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41"/>
      <c r="S36" s="41"/>
      <c r="T36" s="41"/>
      <c r="U36" s="41"/>
      <c r="V36" s="41"/>
    </row>
    <row r="37" spans="1:22" s="42" customFormat="1" ht="18" customHeight="1">
      <c r="A37" s="56" t="s">
        <v>28</v>
      </c>
      <c r="B37" s="86" t="s">
        <v>62</v>
      </c>
      <c r="C37" s="86"/>
      <c r="D37" s="51" t="s">
        <v>59</v>
      </c>
      <c r="E37" s="51" t="s">
        <v>46</v>
      </c>
      <c r="F37" s="51" t="s">
        <v>0</v>
      </c>
      <c r="G37" s="57" t="s">
        <v>1</v>
      </c>
      <c r="H37" s="111">
        <f>H48+H49+H50+H51</f>
        <v>0</v>
      </c>
      <c r="I37" s="111">
        <f t="shared" ref="I37:O37" si="8">SUM(I48+I49+I50+I51)</f>
        <v>0</v>
      </c>
      <c r="J37" s="111">
        <f t="shared" si="8"/>
        <v>0</v>
      </c>
      <c r="K37" s="111">
        <f t="shared" si="8"/>
        <v>0</v>
      </c>
      <c r="L37" s="111">
        <f t="shared" si="8"/>
        <v>0</v>
      </c>
      <c r="M37" s="111">
        <f t="shared" si="8"/>
        <v>0</v>
      </c>
      <c r="N37" s="111">
        <f t="shared" si="8"/>
        <v>0</v>
      </c>
      <c r="O37" s="111">
        <f t="shared" si="8"/>
        <v>0</v>
      </c>
      <c r="P37" s="111">
        <f t="shared" ref="P37" si="9">SUM(P48+P49+P50+P51)</f>
        <v>0</v>
      </c>
      <c r="Q37" s="89" t="s">
        <v>82</v>
      </c>
      <c r="R37" s="41"/>
      <c r="S37" s="41"/>
      <c r="T37" s="41"/>
      <c r="U37" s="41"/>
      <c r="V37" s="41"/>
    </row>
    <row r="38" spans="1:22" s="42" customFormat="1" ht="12.75" hidden="1" customHeight="1">
      <c r="A38" s="56"/>
      <c r="B38" s="86"/>
      <c r="C38" s="86"/>
      <c r="D38" s="51"/>
      <c r="E38" s="51"/>
      <c r="F38" s="51"/>
      <c r="G38" s="110"/>
      <c r="H38" s="111"/>
      <c r="I38" s="111"/>
      <c r="J38" s="111"/>
      <c r="K38" s="111"/>
      <c r="L38" s="111"/>
      <c r="M38" s="111"/>
      <c r="N38" s="111"/>
      <c r="O38" s="111"/>
      <c r="P38" s="111"/>
      <c r="Q38" s="90"/>
      <c r="R38" s="41"/>
      <c r="S38" s="41"/>
      <c r="T38" s="41"/>
      <c r="U38" s="41"/>
      <c r="V38" s="41"/>
    </row>
    <row r="39" spans="1:22" s="42" customFormat="1" ht="12.75" hidden="1" customHeight="1">
      <c r="A39" s="56"/>
      <c r="B39" s="86"/>
      <c r="C39" s="86"/>
      <c r="D39" s="51"/>
      <c r="E39" s="51"/>
      <c r="F39" s="51"/>
      <c r="G39" s="110"/>
      <c r="H39" s="111"/>
      <c r="I39" s="35"/>
      <c r="J39" s="35"/>
      <c r="K39" s="35"/>
      <c r="L39" s="35"/>
      <c r="M39" s="35"/>
      <c r="N39" s="35"/>
      <c r="O39" s="35"/>
      <c r="P39" s="35"/>
      <c r="Q39" s="90"/>
      <c r="R39" s="41"/>
      <c r="S39" s="41"/>
      <c r="T39" s="41"/>
      <c r="U39" s="41"/>
      <c r="V39" s="41"/>
    </row>
    <row r="40" spans="1:22" s="42" customFormat="1" ht="12.75" hidden="1" customHeight="1">
      <c r="A40" s="56"/>
      <c r="B40" s="86"/>
      <c r="C40" s="86"/>
      <c r="D40" s="51"/>
      <c r="E40" s="51"/>
      <c r="F40" s="51"/>
      <c r="G40" s="110"/>
      <c r="H40" s="111"/>
      <c r="I40" s="35"/>
      <c r="J40" s="35"/>
      <c r="K40" s="35"/>
      <c r="L40" s="35"/>
      <c r="M40" s="35"/>
      <c r="N40" s="35"/>
      <c r="O40" s="35"/>
      <c r="P40" s="35"/>
      <c r="Q40" s="90"/>
      <c r="R40" s="41"/>
      <c r="S40" s="41"/>
      <c r="T40" s="41"/>
      <c r="U40" s="41"/>
      <c r="V40" s="41"/>
    </row>
    <row r="41" spans="1:22" s="42" customFormat="1" ht="12.75" hidden="1" customHeight="1">
      <c r="A41" s="56"/>
      <c r="B41" s="86"/>
      <c r="C41" s="86"/>
      <c r="D41" s="51"/>
      <c r="E41" s="51"/>
      <c r="F41" s="51"/>
      <c r="G41" s="110"/>
      <c r="H41" s="111"/>
      <c r="I41" s="35"/>
      <c r="J41" s="35"/>
      <c r="K41" s="35"/>
      <c r="L41" s="35"/>
      <c r="M41" s="35"/>
      <c r="N41" s="35"/>
      <c r="O41" s="35"/>
      <c r="P41" s="35"/>
      <c r="Q41" s="90"/>
      <c r="R41" s="41"/>
      <c r="S41" s="41"/>
      <c r="T41" s="41"/>
      <c r="U41" s="41"/>
      <c r="V41" s="41"/>
    </row>
    <row r="42" spans="1:22" s="42" customFormat="1" ht="28.5" hidden="1" customHeight="1">
      <c r="A42" s="56"/>
      <c r="B42" s="86"/>
      <c r="C42" s="86"/>
      <c r="D42" s="51"/>
      <c r="E42" s="51"/>
      <c r="F42" s="51"/>
      <c r="G42" s="110"/>
      <c r="H42" s="111"/>
      <c r="I42" s="35"/>
      <c r="J42" s="35"/>
      <c r="K42" s="35"/>
      <c r="L42" s="35"/>
      <c r="M42" s="35"/>
      <c r="N42" s="35"/>
      <c r="O42" s="35"/>
      <c r="P42" s="35"/>
      <c r="Q42" s="90"/>
      <c r="R42" s="41"/>
      <c r="S42" s="41"/>
      <c r="T42" s="41"/>
      <c r="U42" s="41"/>
      <c r="V42" s="41"/>
    </row>
    <row r="43" spans="1:22" s="42" customFormat="1" ht="12.75" hidden="1" customHeight="1">
      <c r="A43" s="56"/>
      <c r="B43" s="86"/>
      <c r="C43" s="86"/>
      <c r="D43" s="51"/>
      <c r="E43" s="51"/>
      <c r="F43" s="51"/>
      <c r="G43" s="110"/>
      <c r="H43" s="111"/>
      <c r="I43" s="35"/>
      <c r="J43" s="35"/>
      <c r="K43" s="35"/>
      <c r="L43" s="35"/>
      <c r="M43" s="35"/>
      <c r="N43" s="35"/>
      <c r="O43" s="35"/>
      <c r="P43" s="35"/>
      <c r="Q43" s="90"/>
      <c r="R43" s="41"/>
      <c r="S43" s="41"/>
      <c r="T43" s="41"/>
      <c r="U43" s="41"/>
      <c r="V43" s="41"/>
    </row>
    <row r="44" spans="1:22" s="42" customFormat="1" ht="0.75" hidden="1" customHeight="1">
      <c r="A44" s="56"/>
      <c r="B44" s="86"/>
      <c r="C44" s="86"/>
      <c r="D44" s="51"/>
      <c r="E44" s="51"/>
      <c r="F44" s="51"/>
      <c r="G44" s="110"/>
      <c r="H44" s="111"/>
      <c r="I44" s="35"/>
      <c r="J44" s="35"/>
      <c r="K44" s="35"/>
      <c r="L44" s="35"/>
      <c r="M44" s="35"/>
      <c r="N44" s="35"/>
      <c r="O44" s="35"/>
      <c r="P44" s="35"/>
      <c r="Q44" s="90"/>
      <c r="R44" s="41"/>
      <c r="S44" s="41"/>
      <c r="T44" s="41"/>
      <c r="U44" s="41"/>
      <c r="V44" s="41"/>
    </row>
    <row r="45" spans="1:22" s="42" customFormat="1" ht="12.75" hidden="1" customHeight="1">
      <c r="A45" s="56"/>
      <c r="B45" s="86"/>
      <c r="C45" s="86"/>
      <c r="D45" s="51"/>
      <c r="E45" s="51"/>
      <c r="F45" s="51"/>
      <c r="G45" s="110"/>
      <c r="H45" s="111"/>
      <c r="I45" s="35"/>
      <c r="J45" s="35"/>
      <c r="K45" s="35"/>
      <c r="L45" s="35"/>
      <c r="M45" s="35"/>
      <c r="N45" s="35"/>
      <c r="O45" s="35"/>
      <c r="P45" s="35"/>
      <c r="Q45" s="90"/>
      <c r="R45" s="41"/>
      <c r="S45" s="41"/>
      <c r="T45" s="41"/>
      <c r="U45" s="41"/>
      <c r="V45" s="41"/>
    </row>
    <row r="46" spans="1:22" s="42" customFormat="1" ht="16.5" hidden="1" customHeight="1">
      <c r="A46" s="56"/>
      <c r="B46" s="86"/>
      <c r="C46" s="86"/>
      <c r="D46" s="51"/>
      <c r="E46" s="51"/>
      <c r="F46" s="51"/>
      <c r="G46" s="110"/>
      <c r="H46" s="111"/>
      <c r="I46" s="35"/>
      <c r="J46" s="35"/>
      <c r="K46" s="35"/>
      <c r="L46" s="35"/>
      <c r="M46" s="35"/>
      <c r="N46" s="35"/>
      <c r="O46" s="35"/>
      <c r="P46" s="35"/>
      <c r="Q46" s="90"/>
      <c r="R46" s="41"/>
      <c r="S46" s="41"/>
      <c r="T46" s="41"/>
      <c r="U46" s="41"/>
      <c r="V46" s="41"/>
    </row>
    <row r="47" spans="1:22" s="42" customFormat="1" ht="16.5" customHeight="1">
      <c r="A47" s="56"/>
      <c r="B47" s="86"/>
      <c r="C47" s="86"/>
      <c r="D47" s="51"/>
      <c r="E47" s="51"/>
      <c r="F47" s="51"/>
      <c r="G47" s="37" t="s">
        <v>2</v>
      </c>
      <c r="H47" s="15"/>
      <c r="I47" s="15"/>
      <c r="J47" s="15"/>
      <c r="K47" s="15"/>
      <c r="L47" s="15"/>
      <c r="M47" s="15"/>
      <c r="N47" s="15"/>
      <c r="O47" s="15"/>
      <c r="P47" s="15"/>
      <c r="Q47" s="90"/>
      <c r="R47" s="41"/>
      <c r="S47" s="41"/>
      <c r="T47" s="41"/>
      <c r="U47" s="41"/>
      <c r="V47" s="41"/>
    </row>
    <row r="48" spans="1:22" s="42" customFormat="1" ht="31.5" customHeight="1">
      <c r="A48" s="56"/>
      <c r="B48" s="86"/>
      <c r="C48" s="86"/>
      <c r="D48" s="51"/>
      <c r="E48" s="51"/>
      <c r="F48" s="51"/>
      <c r="G48" s="37" t="s">
        <v>3</v>
      </c>
      <c r="H48" s="15">
        <f>I48+J48+K48+L48+M48+N48+O48</f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90"/>
      <c r="R48" s="41"/>
      <c r="S48" s="41"/>
      <c r="T48" s="41"/>
      <c r="U48" s="41"/>
      <c r="V48" s="41"/>
    </row>
    <row r="49" spans="1:22" s="42" customFormat="1" ht="30" customHeight="1">
      <c r="A49" s="56"/>
      <c r="B49" s="86"/>
      <c r="C49" s="86"/>
      <c r="D49" s="51"/>
      <c r="E49" s="51"/>
      <c r="F49" s="51"/>
      <c r="G49" s="37" t="s">
        <v>4</v>
      </c>
      <c r="H49" s="15">
        <f>I49+J49+K49+L49+M49+N49+O49</f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90"/>
      <c r="R49" s="41"/>
      <c r="S49" s="41"/>
      <c r="T49" s="41"/>
      <c r="U49" s="41"/>
      <c r="V49" s="41"/>
    </row>
    <row r="50" spans="1:22" s="42" customFormat="1" ht="32.25" customHeight="1">
      <c r="A50" s="56"/>
      <c r="B50" s="86"/>
      <c r="C50" s="86"/>
      <c r="D50" s="51"/>
      <c r="E50" s="51"/>
      <c r="F50" s="51"/>
      <c r="G50" s="18" t="s">
        <v>5</v>
      </c>
      <c r="H50" s="16">
        <f>SUM(I50:O50)</f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5">
        <v>0</v>
      </c>
      <c r="O50" s="15">
        <v>0</v>
      </c>
      <c r="P50" s="16">
        <v>0</v>
      </c>
      <c r="Q50" s="90"/>
      <c r="R50" s="41"/>
      <c r="S50" s="41"/>
      <c r="T50" s="41"/>
      <c r="U50" s="41"/>
      <c r="V50" s="41"/>
    </row>
    <row r="51" spans="1:22" s="42" customFormat="1" ht="32.25" customHeight="1">
      <c r="A51" s="56"/>
      <c r="B51" s="86"/>
      <c r="C51" s="86"/>
      <c r="D51" s="51"/>
      <c r="E51" s="51"/>
      <c r="F51" s="51"/>
      <c r="G51" s="37" t="s">
        <v>6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f>'[1]к бюджету 27.06.14'!L41</f>
        <v>0</v>
      </c>
      <c r="O51" s="15">
        <f>'[1]к бюджету 27.06.14'!M41</f>
        <v>0</v>
      </c>
      <c r="P51" s="15">
        <v>0</v>
      </c>
      <c r="Q51" s="91"/>
      <c r="R51" s="41"/>
      <c r="S51" s="41"/>
      <c r="T51" s="41"/>
      <c r="U51" s="41"/>
      <c r="V51" s="41"/>
    </row>
    <row r="52" spans="1:22" s="42" customFormat="1" ht="15" customHeight="1">
      <c r="A52" s="56" t="s">
        <v>29</v>
      </c>
      <c r="B52" s="86" t="s">
        <v>63</v>
      </c>
      <c r="C52" s="86"/>
      <c r="D52" s="51" t="s">
        <v>59</v>
      </c>
      <c r="E52" s="51" t="s">
        <v>45</v>
      </c>
      <c r="F52" s="51" t="s">
        <v>0</v>
      </c>
      <c r="G52" s="37" t="s">
        <v>1</v>
      </c>
      <c r="H52" s="39">
        <f t="shared" ref="H52:O52" si="10">SUM(H54+H55+H57+H58)</f>
        <v>3000</v>
      </c>
      <c r="I52" s="39">
        <f t="shared" si="10"/>
        <v>0</v>
      </c>
      <c r="J52" s="39">
        <f t="shared" si="10"/>
        <v>0</v>
      </c>
      <c r="K52" s="39">
        <f t="shared" si="10"/>
        <v>3000</v>
      </c>
      <c r="L52" s="39">
        <f t="shared" si="10"/>
        <v>0</v>
      </c>
      <c r="M52" s="39">
        <f t="shared" si="10"/>
        <v>0</v>
      </c>
      <c r="N52" s="39">
        <f t="shared" si="10"/>
        <v>0</v>
      </c>
      <c r="O52" s="39">
        <f t="shared" si="10"/>
        <v>0</v>
      </c>
      <c r="P52" s="39">
        <f t="shared" ref="P52" si="11">SUM(P54+P55+P57+P58)</f>
        <v>0</v>
      </c>
      <c r="Q52" s="107" t="s">
        <v>83</v>
      </c>
      <c r="R52" s="41"/>
      <c r="S52" s="41"/>
      <c r="T52" s="41"/>
      <c r="U52" s="41"/>
      <c r="V52" s="41"/>
    </row>
    <row r="53" spans="1:22" s="42" customFormat="1" ht="18" customHeight="1">
      <c r="A53" s="56"/>
      <c r="B53" s="86"/>
      <c r="C53" s="86"/>
      <c r="D53" s="51"/>
      <c r="E53" s="51"/>
      <c r="F53" s="51"/>
      <c r="G53" s="37" t="s">
        <v>2</v>
      </c>
      <c r="H53" s="34"/>
      <c r="I53" s="34"/>
      <c r="J53" s="34"/>
      <c r="K53" s="34"/>
      <c r="L53" s="34"/>
      <c r="M53" s="34"/>
      <c r="N53" s="34"/>
      <c r="O53" s="34"/>
      <c r="P53" s="34"/>
      <c r="Q53" s="108"/>
      <c r="R53" s="41"/>
      <c r="S53" s="41"/>
      <c r="T53" s="41"/>
      <c r="U53" s="41"/>
      <c r="V53" s="41"/>
    </row>
    <row r="54" spans="1:22" s="42" customFormat="1" ht="30">
      <c r="A54" s="56"/>
      <c r="B54" s="86"/>
      <c r="C54" s="86"/>
      <c r="D54" s="51"/>
      <c r="E54" s="51"/>
      <c r="F54" s="51"/>
      <c r="G54" s="37" t="s">
        <v>3</v>
      </c>
      <c r="H54" s="34">
        <f>SUM(I54:O54)</f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108"/>
      <c r="R54" s="41"/>
      <c r="S54" s="41"/>
      <c r="T54" s="41"/>
      <c r="U54" s="41"/>
      <c r="V54" s="41"/>
    </row>
    <row r="55" spans="1:22" s="42" customFormat="1" ht="12.75" customHeight="1">
      <c r="A55" s="56"/>
      <c r="B55" s="86"/>
      <c r="C55" s="86"/>
      <c r="D55" s="51"/>
      <c r="E55" s="51"/>
      <c r="F55" s="51"/>
      <c r="G55" s="57" t="s">
        <v>4</v>
      </c>
      <c r="H55" s="52">
        <f>I55+J55+K55+L55+M55+N55+O55</f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108"/>
      <c r="R55" s="41"/>
      <c r="S55" s="41"/>
      <c r="T55" s="41"/>
      <c r="U55" s="41"/>
      <c r="V55" s="41"/>
    </row>
    <row r="56" spans="1:22" s="42" customFormat="1" ht="12.75" customHeight="1">
      <c r="A56" s="56"/>
      <c r="B56" s="86"/>
      <c r="C56" s="86"/>
      <c r="D56" s="51"/>
      <c r="E56" s="51"/>
      <c r="F56" s="51"/>
      <c r="G56" s="57"/>
      <c r="H56" s="52"/>
      <c r="I56" s="52"/>
      <c r="J56" s="52"/>
      <c r="K56" s="52"/>
      <c r="L56" s="52"/>
      <c r="M56" s="52"/>
      <c r="N56" s="52"/>
      <c r="O56" s="52"/>
      <c r="P56" s="52"/>
      <c r="Q56" s="108"/>
      <c r="R56" s="41"/>
      <c r="S56" s="41"/>
      <c r="T56" s="41"/>
      <c r="U56" s="41"/>
      <c r="V56" s="41"/>
    </row>
    <row r="57" spans="1:22" s="42" customFormat="1" ht="30">
      <c r="A57" s="56"/>
      <c r="B57" s="86"/>
      <c r="C57" s="86"/>
      <c r="D57" s="51"/>
      <c r="E57" s="51"/>
      <c r="F57" s="51"/>
      <c r="G57" s="18" t="s">
        <v>5</v>
      </c>
      <c r="H57" s="14">
        <f>SUM(I57:P57)</f>
        <v>3000</v>
      </c>
      <c r="I57" s="14">
        <v>0</v>
      </c>
      <c r="J57" s="14">
        <v>0</v>
      </c>
      <c r="K57" s="14">
        <v>3000</v>
      </c>
      <c r="L57" s="14">
        <v>0</v>
      </c>
      <c r="M57" s="14">
        <v>0</v>
      </c>
      <c r="N57" s="34">
        <v>0</v>
      </c>
      <c r="O57" s="34">
        <v>0</v>
      </c>
      <c r="P57" s="14">
        <v>0</v>
      </c>
      <c r="Q57" s="108"/>
      <c r="R57" s="41"/>
      <c r="S57" s="43"/>
      <c r="T57" s="41"/>
      <c r="U57" s="41"/>
      <c r="V57" s="41"/>
    </row>
    <row r="58" spans="1:22" s="42" customFormat="1" ht="51.75" customHeight="1">
      <c r="A58" s="56"/>
      <c r="B58" s="86"/>
      <c r="C58" s="86"/>
      <c r="D58" s="51"/>
      <c r="E58" s="51"/>
      <c r="F58" s="51"/>
      <c r="G58" s="37" t="s">
        <v>6</v>
      </c>
      <c r="H58" s="34">
        <f>SUM(I58:O58)</f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109"/>
      <c r="R58" s="41"/>
      <c r="S58" s="41"/>
      <c r="T58" s="41"/>
      <c r="U58" s="41"/>
      <c r="V58" s="41"/>
    </row>
    <row r="59" spans="1:22" s="42" customFormat="1" ht="16.5" customHeight="1">
      <c r="A59" s="95" t="s">
        <v>72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41"/>
      <c r="S59" s="41"/>
      <c r="T59" s="41"/>
      <c r="U59" s="41"/>
      <c r="V59" s="41"/>
    </row>
    <row r="60" spans="1:22" s="42" customFormat="1" ht="18" customHeight="1">
      <c r="A60" s="56" t="s">
        <v>88</v>
      </c>
      <c r="B60" s="86" t="s">
        <v>40</v>
      </c>
      <c r="C60" s="86"/>
      <c r="D60" s="51" t="s">
        <v>59</v>
      </c>
      <c r="E60" s="51" t="s">
        <v>109</v>
      </c>
      <c r="F60" s="51" t="s">
        <v>0</v>
      </c>
      <c r="G60" s="37" t="s">
        <v>1</v>
      </c>
      <c r="H60" s="39">
        <f t="shared" ref="H60:M60" si="12">SUM(H62+H63+H65+H66)</f>
        <v>7822299</v>
      </c>
      <c r="I60" s="39">
        <f t="shared" si="12"/>
        <v>969261</v>
      </c>
      <c r="J60" s="39">
        <f t="shared" si="12"/>
        <v>3027972</v>
      </c>
      <c r="K60" s="39">
        <f>SUM(K62+K63+K65+K66)</f>
        <v>3825066</v>
      </c>
      <c r="L60" s="39">
        <f t="shared" si="12"/>
        <v>0</v>
      </c>
      <c r="M60" s="39">
        <f t="shared" si="12"/>
        <v>0</v>
      </c>
      <c r="N60" s="39">
        <f>SUM(N62+N63+N65+N66)</f>
        <v>0</v>
      </c>
      <c r="O60" s="39">
        <f>SUM(O62+O63+O65+O66)</f>
        <v>0</v>
      </c>
      <c r="P60" s="39">
        <f t="shared" ref="P60" si="13">SUM(P62+P63+P65+P66)</f>
        <v>0</v>
      </c>
      <c r="Q60" s="89" t="s">
        <v>84</v>
      </c>
    </row>
    <row r="61" spans="1:22" s="42" customFormat="1" ht="15.75">
      <c r="A61" s="56"/>
      <c r="B61" s="86"/>
      <c r="C61" s="86"/>
      <c r="D61" s="51"/>
      <c r="E61" s="51"/>
      <c r="F61" s="51"/>
      <c r="G61" s="37" t="s">
        <v>2</v>
      </c>
      <c r="H61" s="34"/>
      <c r="I61" s="34"/>
      <c r="J61" s="34"/>
      <c r="K61" s="34"/>
      <c r="L61" s="34"/>
      <c r="M61" s="34"/>
      <c r="N61" s="34"/>
      <c r="O61" s="34"/>
      <c r="P61" s="34"/>
      <c r="Q61" s="90"/>
    </row>
    <row r="62" spans="1:22" s="42" customFormat="1" ht="30">
      <c r="A62" s="56"/>
      <c r="B62" s="86"/>
      <c r="C62" s="86"/>
      <c r="D62" s="51"/>
      <c r="E62" s="51"/>
      <c r="F62" s="51"/>
      <c r="G62" s="37" t="s">
        <v>3</v>
      </c>
      <c r="H62" s="34">
        <f>SUM(I62:O62)</f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90"/>
    </row>
    <row r="63" spans="1:22" s="42" customFormat="1" ht="12.75" customHeight="1">
      <c r="A63" s="56"/>
      <c r="B63" s="86"/>
      <c r="C63" s="86"/>
      <c r="D63" s="51"/>
      <c r="E63" s="51"/>
      <c r="F63" s="51"/>
      <c r="G63" s="57" t="s">
        <v>4</v>
      </c>
      <c r="H63" s="52">
        <f>SUM(I63:P64)</f>
        <v>4120000</v>
      </c>
      <c r="I63" s="52">
        <v>620000</v>
      </c>
      <c r="J63" s="52">
        <v>2000000</v>
      </c>
      <c r="K63" s="52">
        <v>1500000</v>
      </c>
      <c r="L63" s="52">
        <v>0</v>
      </c>
      <c r="M63" s="52">
        <v>0</v>
      </c>
      <c r="N63" s="113">
        <v>0</v>
      </c>
      <c r="O63" s="52">
        <v>0</v>
      </c>
      <c r="P63" s="52">
        <v>0</v>
      </c>
      <c r="Q63" s="90"/>
    </row>
    <row r="64" spans="1:22" s="42" customFormat="1" ht="18.75" customHeight="1">
      <c r="A64" s="56"/>
      <c r="B64" s="86"/>
      <c r="C64" s="86"/>
      <c r="D64" s="51"/>
      <c r="E64" s="51"/>
      <c r="F64" s="51"/>
      <c r="G64" s="57"/>
      <c r="H64" s="52"/>
      <c r="I64" s="52"/>
      <c r="J64" s="52"/>
      <c r="K64" s="52"/>
      <c r="L64" s="52"/>
      <c r="M64" s="52"/>
      <c r="N64" s="113"/>
      <c r="O64" s="52"/>
      <c r="P64" s="52"/>
      <c r="Q64" s="90"/>
    </row>
    <row r="65" spans="1:17" s="42" customFormat="1" ht="30">
      <c r="A65" s="56"/>
      <c r="B65" s="86"/>
      <c r="C65" s="86"/>
      <c r="D65" s="51"/>
      <c r="E65" s="51"/>
      <c r="F65" s="51"/>
      <c r="G65" s="18" t="s">
        <v>5</v>
      </c>
      <c r="H65" s="21">
        <f>SUM(I65:P65)</f>
        <v>3702299</v>
      </c>
      <c r="I65" s="14">
        <v>349261</v>
      </c>
      <c r="J65" s="14">
        <v>1027972</v>
      </c>
      <c r="K65" s="14">
        <f>K72+K78+K84</f>
        <v>2325066</v>
      </c>
      <c r="L65" s="14">
        <v>0</v>
      </c>
      <c r="M65" s="14">
        <v>0</v>
      </c>
      <c r="N65" s="34">
        <v>0</v>
      </c>
      <c r="O65" s="34">
        <v>0</v>
      </c>
      <c r="P65" s="14">
        <v>0</v>
      </c>
      <c r="Q65" s="90"/>
    </row>
    <row r="66" spans="1:17" s="42" customFormat="1" ht="75.75" customHeight="1">
      <c r="A66" s="56"/>
      <c r="B66" s="86"/>
      <c r="C66" s="86"/>
      <c r="D66" s="51"/>
      <c r="E66" s="51"/>
      <c r="F66" s="51"/>
      <c r="G66" s="37" t="s">
        <v>6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91"/>
    </row>
    <row r="67" spans="1:17" s="42" customFormat="1" ht="20.25" customHeight="1">
      <c r="A67" s="112" t="s">
        <v>89</v>
      </c>
      <c r="B67" s="96" t="s">
        <v>49</v>
      </c>
      <c r="C67" s="97"/>
      <c r="D67" s="51" t="s">
        <v>59</v>
      </c>
      <c r="E67" s="51" t="s">
        <v>48</v>
      </c>
      <c r="F67" s="51" t="s">
        <v>0</v>
      </c>
      <c r="G67" s="37" t="s">
        <v>1</v>
      </c>
      <c r="H67" s="39">
        <f t="shared" ref="H67:O67" si="14">SUM(H69+H70+H72+H73)</f>
        <v>2461560</v>
      </c>
      <c r="I67" s="39">
        <f t="shared" si="14"/>
        <v>0</v>
      </c>
      <c r="J67" s="39">
        <f t="shared" si="14"/>
        <v>0</v>
      </c>
      <c r="K67" s="39">
        <f t="shared" si="14"/>
        <v>2461560</v>
      </c>
      <c r="L67" s="39">
        <f t="shared" si="14"/>
        <v>0</v>
      </c>
      <c r="M67" s="39">
        <f t="shared" si="14"/>
        <v>0</v>
      </c>
      <c r="N67" s="39">
        <f t="shared" si="14"/>
        <v>0</v>
      </c>
      <c r="O67" s="39">
        <f t="shared" si="14"/>
        <v>0</v>
      </c>
      <c r="P67" s="39">
        <f t="shared" ref="P67" si="15">SUM(P69+P70+P72+P73)</f>
        <v>0</v>
      </c>
      <c r="Q67" s="89" t="s">
        <v>54</v>
      </c>
    </row>
    <row r="68" spans="1:17" s="42" customFormat="1" ht="15.75">
      <c r="A68" s="56"/>
      <c r="B68" s="97"/>
      <c r="C68" s="97"/>
      <c r="D68" s="51"/>
      <c r="E68" s="51"/>
      <c r="F68" s="51"/>
      <c r="G68" s="37" t="s">
        <v>2</v>
      </c>
      <c r="H68" s="34"/>
      <c r="I68" s="34"/>
      <c r="J68" s="34"/>
      <c r="K68" s="34"/>
      <c r="L68" s="34"/>
      <c r="M68" s="34"/>
      <c r="N68" s="34"/>
      <c r="O68" s="34"/>
      <c r="P68" s="34"/>
      <c r="Q68" s="90"/>
    </row>
    <row r="69" spans="1:17" s="42" customFormat="1" ht="30">
      <c r="A69" s="56"/>
      <c r="B69" s="97"/>
      <c r="C69" s="97"/>
      <c r="D69" s="51"/>
      <c r="E69" s="51"/>
      <c r="F69" s="51"/>
      <c r="G69" s="37" t="s">
        <v>3</v>
      </c>
      <c r="H69" s="34">
        <f>SUM(I69:O69)</f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90"/>
    </row>
    <row r="70" spans="1:17" s="42" customFormat="1" ht="12.75" customHeight="1">
      <c r="A70" s="56"/>
      <c r="B70" s="97"/>
      <c r="C70" s="97"/>
      <c r="D70" s="51"/>
      <c r="E70" s="51"/>
      <c r="F70" s="51"/>
      <c r="G70" s="57" t="s">
        <v>4</v>
      </c>
      <c r="H70" s="52">
        <f>SUM(I70:P71)</f>
        <v>1500000</v>
      </c>
      <c r="I70" s="52">
        <v>0</v>
      </c>
      <c r="J70" s="52">
        <v>0</v>
      </c>
      <c r="K70" s="52">
        <v>1500000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90"/>
    </row>
    <row r="71" spans="1:17" s="42" customFormat="1" ht="16.5" customHeight="1">
      <c r="A71" s="56"/>
      <c r="B71" s="97"/>
      <c r="C71" s="97"/>
      <c r="D71" s="51"/>
      <c r="E71" s="51"/>
      <c r="F71" s="51"/>
      <c r="G71" s="57"/>
      <c r="H71" s="52"/>
      <c r="I71" s="52"/>
      <c r="J71" s="52"/>
      <c r="K71" s="52"/>
      <c r="L71" s="52"/>
      <c r="M71" s="52"/>
      <c r="N71" s="52"/>
      <c r="O71" s="52"/>
      <c r="P71" s="52"/>
      <c r="Q71" s="90"/>
    </row>
    <row r="72" spans="1:17" s="42" customFormat="1" ht="30">
      <c r="A72" s="56"/>
      <c r="B72" s="97"/>
      <c r="C72" s="97"/>
      <c r="D72" s="51"/>
      <c r="E72" s="51"/>
      <c r="F72" s="51"/>
      <c r="G72" s="18" t="s">
        <v>5</v>
      </c>
      <c r="H72" s="14">
        <f>SUM(I72:O73)</f>
        <v>961560</v>
      </c>
      <c r="I72" s="14">
        <v>0</v>
      </c>
      <c r="J72" s="14">
        <v>0</v>
      </c>
      <c r="K72" s="14">
        <v>961560</v>
      </c>
      <c r="L72" s="14">
        <v>0</v>
      </c>
      <c r="M72" s="14">
        <v>0</v>
      </c>
      <c r="N72" s="34">
        <v>0</v>
      </c>
      <c r="O72" s="34">
        <v>0</v>
      </c>
      <c r="P72" s="14">
        <v>0</v>
      </c>
      <c r="Q72" s="90"/>
    </row>
    <row r="73" spans="1:17" s="42" customFormat="1" ht="87" customHeight="1">
      <c r="A73" s="56"/>
      <c r="B73" s="97"/>
      <c r="C73" s="97"/>
      <c r="D73" s="51"/>
      <c r="E73" s="51"/>
      <c r="F73" s="51"/>
      <c r="G73" s="37" t="s">
        <v>6</v>
      </c>
      <c r="H73" s="34">
        <f>SUM(I73:O73)</f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91"/>
    </row>
    <row r="74" spans="1:17" s="42" customFormat="1" ht="22.5" customHeight="1">
      <c r="A74" s="70" t="s">
        <v>90</v>
      </c>
      <c r="B74" s="61" t="s">
        <v>51</v>
      </c>
      <c r="C74" s="62"/>
      <c r="D74" s="67" t="s">
        <v>59</v>
      </c>
      <c r="E74" s="67" t="s">
        <v>48</v>
      </c>
      <c r="F74" s="67" t="s">
        <v>0</v>
      </c>
      <c r="G74" s="38" t="s">
        <v>57</v>
      </c>
      <c r="H74" s="39">
        <f>SUM(H76:H79)</f>
        <v>1304678.8</v>
      </c>
      <c r="I74" s="39">
        <v>0</v>
      </c>
      <c r="J74" s="39">
        <v>0</v>
      </c>
      <c r="K74" s="39">
        <f>K78</f>
        <v>1304678.8</v>
      </c>
      <c r="L74" s="39">
        <v>0</v>
      </c>
      <c r="M74" s="39">
        <v>0</v>
      </c>
      <c r="N74" s="34"/>
      <c r="O74" s="34"/>
      <c r="P74" s="39">
        <v>0</v>
      </c>
      <c r="Q74" s="89" t="s">
        <v>55</v>
      </c>
    </row>
    <row r="75" spans="1:17" s="42" customFormat="1" ht="20.25" customHeight="1">
      <c r="A75" s="71"/>
      <c r="B75" s="63"/>
      <c r="C75" s="64"/>
      <c r="D75" s="73"/>
      <c r="E75" s="73"/>
      <c r="F75" s="73"/>
      <c r="G75" s="37" t="s">
        <v>2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/>
      <c r="O75" s="34"/>
      <c r="P75" s="34">
        <v>0</v>
      </c>
      <c r="Q75" s="90"/>
    </row>
    <row r="76" spans="1:17" s="42" customFormat="1" ht="32.25" customHeight="1">
      <c r="A76" s="71"/>
      <c r="B76" s="63"/>
      <c r="C76" s="64"/>
      <c r="D76" s="73"/>
      <c r="E76" s="73"/>
      <c r="F76" s="73"/>
      <c r="G76" s="37" t="s">
        <v>3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/>
      <c r="O76" s="34"/>
      <c r="P76" s="34">
        <v>0</v>
      </c>
      <c r="Q76" s="90"/>
    </row>
    <row r="77" spans="1:17" s="42" customFormat="1" ht="27.75" customHeight="1">
      <c r="A77" s="71"/>
      <c r="B77" s="63"/>
      <c r="C77" s="64"/>
      <c r="D77" s="73"/>
      <c r="E77" s="73"/>
      <c r="F77" s="73"/>
      <c r="G77" s="37" t="s">
        <v>4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/>
      <c r="O77" s="34"/>
      <c r="P77" s="34">
        <v>0</v>
      </c>
      <c r="Q77" s="90"/>
    </row>
    <row r="78" spans="1:17" s="42" customFormat="1" ht="31.5" customHeight="1">
      <c r="A78" s="71"/>
      <c r="B78" s="63"/>
      <c r="C78" s="64"/>
      <c r="D78" s="73"/>
      <c r="E78" s="73"/>
      <c r="F78" s="73"/>
      <c r="G78" s="18" t="s">
        <v>5</v>
      </c>
      <c r="H78" s="14">
        <f>SUM(I78:P78)</f>
        <v>1304678.8</v>
      </c>
      <c r="I78" s="14">
        <v>0</v>
      </c>
      <c r="J78" s="14">
        <v>0</v>
      </c>
      <c r="K78" s="14">
        <v>1304678.8</v>
      </c>
      <c r="L78" s="14">
        <v>0</v>
      </c>
      <c r="M78" s="14">
        <v>0</v>
      </c>
      <c r="N78" s="34"/>
      <c r="O78" s="34"/>
      <c r="P78" s="14">
        <v>0</v>
      </c>
      <c r="Q78" s="90"/>
    </row>
    <row r="79" spans="1:17" s="42" customFormat="1" ht="32.25" customHeight="1">
      <c r="A79" s="72"/>
      <c r="B79" s="65"/>
      <c r="C79" s="66"/>
      <c r="D79" s="74"/>
      <c r="E79" s="74"/>
      <c r="F79" s="94"/>
      <c r="G79" s="37" t="s">
        <v>6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/>
      <c r="O79" s="34"/>
      <c r="P79" s="34">
        <v>0</v>
      </c>
      <c r="Q79" s="91"/>
    </row>
    <row r="80" spans="1:17" s="42" customFormat="1" ht="32.25" customHeight="1">
      <c r="A80" s="58" t="s">
        <v>91</v>
      </c>
      <c r="B80" s="61" t="s">
        <v>53</v>
      </c>
      <c r="C80" s="62"/>
      <c r="D80" s="67" t="s">
        <v>59</v>
      </c>
      <c r="E80" s="67" t="s">
        <v>48</v>
      </c>
      <c r="F80" s="67" t="s">
        <v>0</v>
      </c>
      <c r="G80" s="38" t="s">
        <v>57</v>
      </c>
      <c r="H80" s="39">
        <f>SUM(H81:H85)</f>
        <v>58827.199999999997</v>
      </c>
      <c r="I80" s="39">
        <v>0</v>
      </c>
      <c r="J80" s="39">
        <v>0</v>
      </c>
      <c r="K80" s="39">
        <f>K84</f>
        <v>58827.199999999997</v>
      </c>
      <c r="L80" s="39">
        <v>0</v>
      </c>
      <c r="M80" s="39">
        <v>0</v>
      </c>
      <c r="N80" s="34"/>
      <c r="O80" s="34"/>
      <c r="P80" s="39">
        <v>0</v>
      </c>
      <c r="Q80" s="89" t="s">
        <v>56</v>
      </c>
    </row>
    <row r="81" spans="1:17" s="42" customFormat="1" ht="32.25" customHeight="1">
      <c r="A81" s="59"/>
      <c r="B81" s="63"/>
      <c r="C81" s="64"/>
      <c r="D81" s="68"/>
      <c r="E81" s="68"/>
      <c r="F81" s="68"/>
      <c r="G81" s="37" t="s">
        <v>2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/>
      <c r="O81" s="34"/>
      <c r="P81" s="34">
        <v>0</v>
      </c>
      <c r="Q81" s="90"/>
    </row>
    <row r="82" spans="1:17" s="42" customFormat="1" ht="32.25" customHeight="1">
      <c r="A82" s="59"/>
      <c r="B82" s="63"/>
      <c r="C82" s="64"/>
      <c r="D82" s="68"/>
      <c r="E82" s="68"/>
      <c r="F82" s="68"/>
      <c r="G82" s="37" t="s">
        <v>3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/>
      <c r="O82" s="34"/>
      <c r="P82" s="34">
        <v>0</v>
      </c>
      <c r="Q82" s="90"/>
    </row>
    <row r="83" spans="1:17" s="42" customFormat="1" ht="32.25" customHeight="1">
      <c r="A83" s="59"/>
      <c r="B83" s="63"/>
      <c r="C83" s="64"/>
      <c r="D83" s="68"/>
      <c r="E83" s="68"/>
      <c r="F83" s="68"/>
      <c r="G83" s="37" t="s">
        <v>4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/>
      <c r="O83" s="34"/>
      <c r="P83" s="34">
        <v>0</v>
      </c>
      <c r="Q83" s="90"/>
    </row>
    <row r="84" spans="1:17" s="42" customFormat="1" ht="32.25" customHeight="1">
      <c r="A84" s="59"/>
      <c r="B84" s="63"/>
      <c r="C84" s="64"/>
      <c r="D84" s="68"/>
      <c r="E84" s="68"/>
      <c r="F84" s="68"/>
      <c r="G84" s="18" t="s">
        <v>5</v>
      </c>
      <c r="H84" s="14">
        <f>SUM(I84:P84)</f>
        <v>58827.199999999997</v>
      </c>
      <c r="I84" s="14">
        <v>0</v>
      </c>
      <c r="J84" s="14">
        <v>0</v>
      </c>
      <c r="K84" s="14">
        <v>58827.199999999997</v>
      </c>
      <c r="L84" s="14">
        <v>0</v>
      </c>
      <c r="M84" s="14">
        <v>0</v>
      </c>
      <c r="N84" s="34"/>
      <c r="O84" s="34"/>
      <c r="P84" s="14">
        <v>0</v>
      </c>
      <c r="Q84" s="90"/>
    </row>
    <row r="85" spans="1:17" s="42" customFormat="1" ht="30">
      <c r="A85" s="60"/>
      <c r="B85" s="65"/>
      <c r="C85" s="66"/>
      <c r="D85" s="69"/>
      <c r="E85" s="69"/>
      <c r="F85" s="69"/>
      <c r="G85" s="37" t="s">
        <v>6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/>
      <c r="O85" s="34"/>
      <c r="P85" s="34">
        <v>0</v>
      </c>
      <c r="Q85" s="91"/>
    </row>
    <row r="86" spans="1:17" s="42" customFormat="1" ht="15.75" customHeight="1">
      <c r="A86" s="56" t="s">
        <v>92</v>
      </c>
      <c r="B86" s="96" t="s">
        <v>64</v>
      </c>
      <c r="C86" s="97"/>
      <c r="D86" s="51" t="s">
        <v>59</v>
      </c>
      <c r="E86" s="51"/>
      <c r="F86" s="51" t="s">
        <v>0</v>
      </c>
      <c r="G86" s="37" t="s">
        <v>1</v>
      </c>
      <c r="H86" s="39">
        <f t="shared" ref="H86:O86" si="16">SUM(H88+H89+H91+H92)</f>
        <v>0</v>
      </c>
      <c r="I86" s="39">
        <f t="shared" si="16"/>
        <v>0</v>
      </c>
      <c r="J86" s="39">
        <f t="shared" si="16"/>
        <v>0</v>
      </c>
      <c r="K86" s="39">
        <f t="shared" si="16"/>
        <v>0</v>
      </c>
      <c r="L86" s="39">
        <f t="shared" si="16"/>
        <v>0</v>
      </c>
      <c r="M86" s="39">
        <f t="shared" si="16"/>
        <v>0</v>
      </c>
      <c r="N86" s="39">
        <f t="shared" si="16"/>
        <v>0</v>
      </c>
      <c r="O86" s="39">
        <f t="shared" si="16"/>
        <v>0</v>
      </c>
      <c r="P86" s="39">
        <f t="shared" ref="P86" si="17">SUM(P88+P89+P91+P92)</f>
        <v>0</v>
      </c>
      <c r="Q86" s="89" t="s">
        <v>42</v>
      </c>
    </row>
    <row r="87" spans="1:17" s="42" customFormat="1" ht="15.75" customHeight="1">
      <c r="A87" s="56"/>
      <c r="B87" s="97"/>
      <c r="C87" s="97"/>
      <c r="D87" s="51"/>
      <c r="E87" s="51"/>
      <c r="F87" s="51"/>
      <c r="G87" s="37" t="s">
        <v>2</v>
      </c>
      <c r="H87" s="34"/>
      <c r="I87" s="34"/>
      <c r="J87" s="34"/>
      <c r="K87" s="34"/>
      <c r="L87" s="34"/>
      <c r="M87" s="34"/>
      <c r="N87" s="34"/>
      <c r="O87" s="34"/>
      <c r="P87" s="34"/>
      <c r="Q87" s="90"/>
    </row>
    <row r="88" spans="1:17" s="42" customFormat="1" ht="15.75" customHeight="1">
      <c r="A88" s="56"/>
      <c r="B88" s="97"/>
      <c r="C88" s="97"/>
      <c r="D88" s="51"/>
      <c r="E88" s="51"/>
      <c r="F88" s="51"/>
      <c r="G88" s="37" t="s">
        <v>3</v>
      </c>
      <c r="H88" s="34">
        <f>SUM(I88:O88)</f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90"/>
    </row>
    <row r="89" spans="1:17" s="42" customFormat="1" ht="12.75" customHeight="1">
      <c r="A89" s="56"/>
      <c r="B89" s="97"/>
      <c r="C89" s="97"/>
      <c r="D89" s="51"/>
      <c r="E89" s="51"/>
      <c r="F89" s="51"/>
      <c r="G89" s="130" t="s">
        <v>4</v>
      </c>
      <c r="H89" s="114">
        <f>I89+J89+K89+L89+M89+N89+O89</f>
        <v>0</v>
      </c>
      <c r="I89" s="114">
        <v>0</v>
      </c>
      <c r="J89" s="114">
        <v>0</v>
      </c>
      <c r="K89" s="114">
        <v>0</v>
      </c>
      <c r="L89" s="114">
        <v>0</v>
      </c>
      <c r="M89" s="114">
        <v>0</v>
      </c>
      <c r="N89" s="52">
        <v>0</v>
      </c>
      <c r="O89" s="52">
        <v>0</v>
      </c>
      <c r="P89" s="114">
        <v>0</v>
      </c>
      <c r="Q89" s="90"/>
    </row>
    <row r="90" spans="1:17" s="42" customFormat="1" ht="12.75" customHeight="1">
      <c r="A90" s="56"/>
      <c r="B90" s="97"/>
      <c r="C90" s="97"/>
      <c r="D90" s="51"/>
      <c r="E90" s="51"/>
      <c r="F90" s="51"/>
      <c r="G90" s="131"/>
      <c r="H90" s="115"/>
      <c r="I90" s="115"/>
      <c r="J90" s="115"/>
      <c r="K90" s="115"/>
      <c r="L90" s="115"/>
      <c r="M90" s="115"/>
      <c r="N90" s="52"/>
      <c r="O90" s="52"/>
      <c r="P90" s="115"/>
      <c r="Q90" s="90"/>
    </row>
    <row r="91" spans="1:17" s="42" customFormat="1" ht="30">
      <c r="A91" s="56"/>
      <c r="B91" s="97"/>
      <c r="C91" s="97"/>
      <c r="D91" s="51"/>
      <c r="E91" s="51"/>
      <c r="F91" s="51"/>
      <c r="G91" s="18" t="s">
        <v>5</v>
      </c>
      <c r="H91" s="14">
        <f>SUM(I91:O91)</f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34">
        <v>0</v>
      </c>
      <c r="O91" s="34">
        <v>0</v>
      </c>
      <c r="P91" s="14">
        <v>0</v>
      </c>
      <c r="Q91" s="90"/>
    </row>
    <row r="92" spans="1:17" s="42" customFormat="1" ht="30">
      <c r="A92" s="56"/>
      <c r="B92" s="97"/>
      <c r="C92" s="97"/>
      <c r="D92" s="51"/>
      <c r="E92" s="51"/>
      <c r="F92" s="51"/>
      <c r="G92" s="37" t="s">
        <v>6</v>
      </c>
      <c r="H92" s="34">
        <f>SUM(I92:O92)</f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91"/>
    </row>
    <row r="93" spans="1:17" s="42" customFormat="1" ht="15.75" customHeight="1">
      <c r="A93" s="56" t="s">
        <v>93</v>
      </c>
      <c r="B93" s="96" t="s">
        <v>65</v>
      </c>
      <c r="C93" s="97"/>
      <c r="D93" s="51" t="s">
        <v>59</v>
      </c>
      <c r="E93" s="51"/>
      <c r="F93" s="51" t="s">
        <v>0</v>
      </c>
      <c r="G93" s="37" t="s">
        <v>1</v>
      </c>
      <c r="H93" s="39">
        <f>SUM(H95:H99)</f>
        <v>154686</v>
      </c>
      <c r="I93" s="39">
        <f t="shared" ref="I93:O93" si="18">SUM(I95+I96+I98+I99)</f>
        <v>34016</v>
      </c>
      <c r="J93" s="39">
        <f>SUM(J95:J99)</f>
        <v>20670</v>
      </c>
      <c r="K93" s="39">
        <f t="shared" si="18"/>
        <v>20000</v>
      </c>
      <c r="L93" s="39">
        <f t="shared" si="18"/>
        <v>0</v>
      </c>
      <c r="M93" s="39">
        <f t="shared" si="18"/>
        <v>40000</v>
      </c>
      <c r="N93" s="39">
        <f t="shared" si="18"/>
        <v>0</v>
      </c>
      <c r="O93" s="39">
        <f t="shared" si="18"/>
        <v>0</v>
      </c>
      <c r="P93" s="39">
        <f t="shared" ref="P93" si="19">SUM(P95+P96+P98+P99)</f>
        <v>40000</v>
      </c>
      <c r="Q93" s="89" t="s">
        <v>85</v>
      </c>
    </row>
    <row r="94" spans="1:17" s="42" customFormat="1" ht="15.75">
      <c r="A94" s="56"/>
      <c r="B94" s="97"/>
      <c r="C94" s="97"/>
      <c r="D94" s="51"/>
      <c r="E94" s="51"/>
      <c r="F94" s="51"/>
      <c r="G94" s="37" t="s">
        <v>2</v>
      </c>
      <c r="H94" s="34"/>
      <c r="I94" s="34"/>
      <c r="J94" s="34"/>
      <c r="K94" s="34"/>
      <c r="L94" s="34"/>
      <c r="M94" s="34"/>
      <c r="N94" s="34"/>
      <c r="O94" s="34"/>
      <c r="P94" s="34"/>
      <c r="Q94" s="90"/>
    </row>
    <row r="95" spans="1:17" s="42" customFormat="1" ht="30">
      <c r="A95" s="56"/>
      <c r="B95" s="97"/>
      <c r="C95" s="97"/>
      <c r="D95" s="51"/>
      <c r="E95" s="51"/>
      <c r="F95" s="51"/>
      <c r="G95" s="37" t="s">
        <v>3</v>
      </c>
      <c r="H95" s="34">
        <f>SUM(I95:O95)</f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90"/>
    </row>
    <row r="96" spans="1:17" s="42" customFormat="1" ht="12.75" customHeight="1">
      <c r="A96" s="56"/>
      <c r="B96" s="97"/>
      <c r="C96" s="97"/>
      <c r="D96" s="51"/>
      <c r="E96" s="51"/>
      <c r="F96" s="51"/>
      <c r="G96" s="57" t="s">
        <v>4</v>
      </c>
      <c r="H96" s="52">
        <f>I96+J96+K96+L96+M96+N96+O96</f>
        <v>0</v>
      </c>
      <c r="I96" s="52">
        <v>0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90"/>
    </row>
    <row r="97" spans="1:17" s="42" customFormat="1" ht="12.75" customHeight="1">
      <c r="A97" s="56"/>
      <c r="B97" s="97"/>
      <c r="C97" s="97"/>
      <c r="D97" s="51"/>
      <c r="E97" s="51"/>
      <c r="F97" s="51"/>
      <c r="G97" s="57"/>
      <c r="H97" s="52"/>
      <c r="I97" s="52"/>
      <c r="J97" s="52"/>
      <c r="K97" s="52"/>
      <c r="L97" s="52"/>
      <c r="M97" s="52"/>
      <c r="N97" s="52"/>
      <c r="O97" s="52"/>
      <c r="P97" s="52"/>
      <c r="Q97" s="90"/>
    </row>
    <row r="98" spans="1:17" s="42" customFormat="1" ht="30">
      <c r="A98" s="56"/>
      <c r="B98" s="97"/>
      <c r="C98" s="97"/>
      <c r="D98" s="51"/>
      <c r="E98" s="51"/>
      <c r="F98" s="51"/>
      <c r="G98" s="18" t="s">
        <v>5</v>
      </c>
      <c r="H98" s="14">
        <f>SUM(I98:P98)</f>
        <v>154686</v>
      </c>
      <c r="I98" s="14">
        <v>34016</v>
      </c>
      <c r="J98" s="14">
        <v>20670</v>
      </c>
      <c r="K98" s="14">
        <v>20000</v>
      </c>
      <c r="L98" s="14">
        <v>0</v>
      </c>
      <c r="M98" s="14">
        <v>40000</v>
      </c>
      <c r="N98" s="34">
        <v>0</v>
      </c>
      <c r="O98" s="34">
        <v>0</v>
      </c>
      <c r="P98" s="14">
        <v>40000</v>
      </c>
      <c r="Q98" s="90"/>
    </row>
    <row r="99" spans="1:17" s="42" customFormat="1" ht="66.75" customHeight="1">
      <c r="A99" s="56"/>
      <c r="B99" s="97"/>
      <c r="C99" s="97"/>
      <c r="D99" s="51"/>
      <c r="E99" s="51"/>
      <c r="F99" s="51"/>
      <c r="G99" s="37" t="s">
        <v>6</v>
      </c>
      <c r="H99" s="34">
        <f>SUM(I99:O99)</f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91"/>
    </row>
    <row r="100" spans="1:17" s="42" customFormat="1" ht="16.5" customHeight="1">
      <c r="A100" s="56" t="s">
        <v>94</v>
      </c>
      <c r="B100" s="96" t="s">
        <v>66</v>
      </c>
      <c r="C100" s="97"/>
      <c r="D100" s="67" t="s">
        <v>59</v>
      </c>
      <c r="E100" s="51"/>
      <c r="F100" s="51" t="s">
        <v>0</v>
      </c>
      <c r="G100" s="37" t="s">
        <v>1</v>
      </c>
      <c r="H100" s="39">
        <f t="shared" ref="H100:O100" si="20">SUM(H102+H103+H105+H106)</f>
        <v>174262</v>
      </c>
      <c r="I100" s="39">
        <f t="shared" si="20"/>
        <v>74262</v>
      </c>
      <c r="J100" s="39">
        <f t="shared" si="20"/>
        <v>0</v>
      </c>
      <c r="K100" s="39">
        <f t="shared" si="20"/>
        <v>0</v>
      </c>
      <c r="L100" s="39">
        <f t="shared" si="20"/>
        <v>0</v>
      </c>
      <c r="M100" s="39">
        <f t="shared" si="20"/>
        <v>50000</v>
      </c>
      <c r="N100" s="39">
        <f t="shared" si="20"/>
        <v>0</v>
      </c>
      <c r="O100" s="39">
        <f t="shared" si="20"/>
        <v>0</v>
      </c>
      <c r="P100" s="39">
        <f t="shared" ref="P100" si="21">SUM(P102+P103+P105+P106)</f>
        <v>50000</v>
      </c>
      <c r="Q100" s="89" t="s">
        <v>67</v>
      </c>
    </row>
    <row r="101" spans="1:17" s="42" customFormat="1" ht="15.75">
      <c r="A101" s="56"/>
      <c r="B101" s="97"/>
      <c r="C101" s="97"/>
      <c r="D101" s="73"/>
      <c r="E101" s="51"/>
      <c r="F101" s="51"/>
      <c r="G101" s="37" t="s">
        <v>2</v>
      </c>
      <c r="H101" s="34"/>
      <c r="I101" s="34"/>
      <c r="J101" s="34"/>
      <c r="K101" s="34"/>
      <c r="L101" s="34"/>
      <c r="M101" s="34"/>
      <c r="N101" s="34"/>
      <c r="O101" s="34"/>
      <c r="P101" s="34"/>
      <c r="Q101" s="90"/>
    </row>
    <row r="102" spans="1:17" s="42" customFormat="1" ht="30">
      <c r="A102" s="56"/>
      <c r="B102" s="97"/>
      <c r="C102" s="97"/>
      <c r="D102" s="73"/>
      <c r="E102" s="51"/>
      <c r="F102" s="51"/>
      <c r="G102" s="37" t="s">
        <v>3</v>
      </c>
      <c r="H102" s="34">
        <f>SUM(I102:O102)</f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90"/>
    </row>
    <row r="103" spans="1:17" s="42" customFormat="1" ht="12.75" customHeight="1">
      <c r="A103" s="56"/>
      <c r="B103" s="97"/>
      <c r="C103" s="97"/>
      <c r="D103" s="73"/>
      <c r="E103" s="51"/>
      <c r="F103" s="51"/>
      <c r="G103" s="57" t="s">
        <v>4</v>
      </c>
      <c r="H103" s="52">
        <f>I103+J103+K103+L103+M103+N103+O103</f>
        <v>0</v>
      </c>
      <c r="I103" s="52">
        <v>0</v>
      </c>
      <c r="J103" s="52">
        <v>0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90"/>
    </row>
    <row r="104" spans="1:17" s="42" customFormat="1" ht="12.75" customHeight="1">
      <c r="A104" s="56"/>
      <c r="B104" s="97"/>
      <c r="C104" s="97"/>
      <c r="D104" s="73"/>
      <c r="E104" s="51"/>
      <c r="F104" s="51"/>
      <c r="G104" s="57"/>
      <c r="H104" s="52"/>
      <c r="I104" s="52"/>
      <c r="J104" s="52"/>
      <c r="K104" s="52"/>
      <c r="L104" s="52"/>
      <c r="M104" s="52"/>
      <c r="N104" s="52"/>
      <c r="O104" s="52"/>
      <c r="P104" s="52"/>
      <c r="Q104" s="90"/>
    </row>
    <row r="105" spans="1:17" s="42" customFormat="1" ht="30">
      <c r="A105" s="56"/>
      <c r="B105" s="97"/>
      <c r="C105" s="97"/>
      <c r="D105" s="73"/>
      <c r="E105" s="51"/>
      <c r="F105" s="51"/>
      <c r="G105" s="18" t="s">
        <v>5</v>
      </c>
      <c r="H105" s="14">
        <f>I105+J105+K105+L105+M105+P105</f>
        <v>174262</v>
      </c>
      <c r="I105" s="14">
        <v>74262</v>
      </c>
      <c r="J105" s="14">
        <v>0</v>
      </c>
      <c r="K105" s="14">
        <v>0</v>
      </c>
      <c r="L105" s="14">
        <v>0</v>
      </c>
      <c r="M105" s="14">
        <v>50000</v>
      </c>
      <c r="N105" s="34">
        <v>0</v>
      </c>
      <c r="O105" s="34">
        <v>0</v>
      </c>
      <c r="P105" s="14">
        <v>50000</v>
      </c>
      <c r="Q105" s="90"/>
    </row>
    <row r="106" spans="1:17" s="42" customFormat="1" ht="30">
      <c r="A106" s="56"/>
      <c r="B106" s="97"/>
      <c r="C106" s="97"/>
      <c r="D106" s="94"/>
      <c r="E106" s="51"/>
      <c r="F106" s="51"/>
      <c r="G106" s="37" t="s">
        <v>6</v>
      </c>
      <c r="H106" s="34">
        <f>SUM(I106:O106)</f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91"/>
    </row>
    <row r="107" spans="1:17" s="42" customFormat="1" ht="15.75">
      <c r="A107" s="58" t="s">
        <v>95</v>
      </c>
      <c r="B107" s="124" t="s">
        <v>75</v>
      </c>
      <c r="C107" s="125"/>
      <c r="D107" s="67" t="s">
        <v>43</v>
      </c>
      <c r="E107" s="67" t="s">
        <v>76</v>
      </c>
      <c r="F107" s="67" t="s">
        <v>0</v>
      </c>
      <c r="G107" s="37" t="s">
        <v>1</v>
      </c>
      <c r="H107" s="39">
        <f t="shared" ref="H107:P107" si="22">SUM(H109+H110+H112+H113)</f>
        <v>2747252.75</v>
      </c>
      <c r="I107" s="39">
        <f t="shared" si="22"/>
        <v>0</v>
      </c>
      <c r="J107" s="39">
        <f t="shared" si="22"/>
        <v>0</v>
      </c>
      <c r="K107" s="39">
        <f t="shared" si="22"/>
        <v>0</v>
      </c>
      <c r="L107" s="39">
        <f t="shared" si="22"/>
        <v>2747252.75</v>
      </c>
      <c r="M107" s="39">
        <f t="shared" si="22"/>
        <v>0</v>
      </c>
      <c r="N107" s="39">
        <f t="shared" si="22"/>
        <v>0</v>
      </c>
      <c r="O107" s="39">
        <f t="shared" si="22"/>
        <v>0</v>
      </c>
      <c r="P107" s="39">
        <f t="shared" si="22"/>
        <v>0</v>
      </c>
      <c r="Q107" s="89" t="s">
        <v>77</v>
      </c>
    </row>
    <row r="108" spans="1:17" s="42" customFormat="1" ht="15.75">
      <c r="A108" s="92"/>
      <c r="B108" s="126"/>
      <c r="C108" s="127"/>
      <c r="D108" s="73"/>
      <c r="E108" s="73"/>
      <c r="F108" s="73"/>
      <c r="G108" s="37" t="s">
        <v>2</v>
      </c>
      <c r="H108" s="34"/>
      <c r="I108" s="34"/>
      <c r="J108" s="34"/>
      <c r="K108" s="34"/>
      <c r="L108" s="34"/>
      <c r="M108" s="34"/>
      <c r="N108" s="34"/>
      <c r="O108" s="34"/>
      <c r="P108" s="34"/>
      <c r="Q108" s="90"/>
    </row>
    <row r="109" spans="1:17" s="42" customFormat="1" ht="30">
      <c r="A109" s="92"/>
      <c r="B109" s="126"/>
      <c r="C109" s="127"/>
      <c r="D109" s="73"/>
      <c r="E109" s="73"/>
      <c r="F109" s="73"/>
      <c r="G109" s="37" t="s">
        <v>3</v>
      </c>
      <c r="H109" s="34">
        <f>SUM(I109:O109)</f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90"/>
    </row>
    <row r="110" spans="1:17" s="42" customFormat="1" ht="12.75">
      <c r="A110" s="92"/>
      <c r="B110" s="126"/>
      <c r="C110" s="127"/>
      <c r="D110" s="73"/>
      <c r="E110" s="73"/>
      <c r="F110" s="73"/>
      <c r="G110" s="57" t="s">
        <v>4</v>
      </c>
      <c r="H110" s="52">
        <f>I110+J110+K110+L110+M110+N110+O110</f>
        <v>2500000</v>
      </c>
      <c r="I110" s="52">
        <v>0</v>
      </c>
      <c r="J110" s="52">
        <v>0</v>
      </c>
      <c r="K110" s="52">
        <v>0</v>
      </c>
      <c r="L110" s="52">
        <v>2500000</v>
      </c>
      <c r="M110" s="52">
        <v>0</v>
      </c>
      <c r="N110" s="52">
        <v>0</v>
      </c>
      <c r="O110" s="52">
        <v>0</v>
      </c>
      <c r="P110" s="52">
        <v>0</v>
      </c>
      <c r="Q110" s="90"/>
    </row>
    <row r="111" spans="1:17" s="42" customFormat="1" ht="12.75">
      <c r="A111" s="92"/>
      <c r="B111" s="126"/>
      <c r="C111" s="127"/>
      <c r="D111" s="73"/>
      <c r="E111" s="73"/>
      <c r="F111" s="73"/>
      <c r="G111" s="57"/>
      <c r="H111" s="52"/>
      <c r="I111" s="52"/>
      <c r="J111" s="52"/>
      <c r="K111" s="52"/>
      <c r="L111" s="52"/>
      <c r="M111" s="52"/>
      <c r="N111" s="52"/>
      <c r="O111" s="52"/>
      <c r="P111" s="52"/>
      <c r="Q111" s="90"/>
    </row>
    <row r="112" spans="1:17" s="42" customFormat="1" ht="30">
      <c r="A112" s="92"/>
      <c r="B112" s="126"/>
      <c r="C112" s="127"/>
      <c r="D112" s="73"/>
      <c r="E112" s="73"/>
      <c r="F112" s="73"/>
      <c r="G112" s="18" t="s">
        <v>5</v>
      </c>
      <c r="H112" s="14">
        <f>SUM(I112:O112)</f>
        <v>247252.75</v>
      </c>
      <c r="I112" s="14">
        <v>0</v>
      </c>
      <c r="J112" s="14">
        <v>0</v>
      </c>
      <c r="K112" s="14">
        <v>0</v>
      </c>
      <c r="L112" s="14">
        <v>247252.75</v>
      </c>
      <c r="M112" s="14">
        <v>0</v>
      </c>
      <c r="N112" s="34">
        <v>0</v>
      </c>
      <c r="O112" s="34">
        <v>0</v>
      </c>
      <c r="P112" s="14">
        <v>0</v>
      </c>
      <c r="Q112" s="90"/>
    </row>
    <row r="113" spans="1:17" s="42" customFormat="1" ht="30" customHeight="1">
      <c r="A113" s="93"/>
      <c r="B113" s="128"/>
      <c r="C113" s="129"/>
      <c r="D113" s="94"/>
      <c r="E113" s="94"/>
      <c r="F113" s="94"/>
      <c r="G113" s="37" t="s">
        <v>6</v>
      </c>
      <c r="H113" s="34">
        <f>SUM(I113:O113)</f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91"/>
    </row>
    <row r="114" spans="1:17" s="42" customFormat="1" ht="15.75">
      <c r="A114" s="58" t="s">
        <v>106</v>
      </c>
      <c r="B114" s="124" t="s">
        <v>107</v>
      </c>
      <c r="C114" s="125"/>
      <c r="D114" s="67" t="s">
        <v>108</v>
      </c>
      <c r="E114" s="67" t="s">
        <v>76</v>
      </c>
      <c r="F114" s="67" t="s">
        <v>0</v>
      </c>
      <c r="G114" s="37" t="s">
        <v>1</v>
      </c>
      <c r="H114" s="39">
        <f t="shared" ref="H114:P114" si="23">SUM(H116+H117+H119+H120)</f>
        <v>50000</v>
      </c>
      <c r="I114" s="39">
        <f t="shared" si="23"/>
        <v>0</v>
      </c>
      <c r="J114" s="39">
        <f t="shared" si="23"/>
        <v>0</v>
      </c>
      <c r="K114" s="39">
        <f t="shared" si="23"/>
        <v>0</v>
      </c>
      <c r="L114" s="39">
        <f t="shared" si="23"/>
        <v>50000</v>
      </c>
      <c r="M114" s="39">
        <f t="shared" si="23"/>
        <v>0</v>
      </c>
      <c r="N114" s="39">
        <f t="shared" si="23"/>
        <v>0</v>
      </c>
      <c r="O114" s="39">
        <f t="shared" si="23"/>
        <v>0</v>
      </c>
      <c r="P114" s="39">
        <f t="shared" si="23"/>
        <v>0</v>
      </c>
      <c r="Q114" s="89" t="s">
        <v>107</v>
      </c>
    </row>
    <row r="115" spans="1:17" s="42" customFormat="1" ht="15.75">
      <c r="A115" s="92"/>
      <c r="B115" s="126"/>
      <c r="C115" s="127"/>
      <c r="D115" s="73"/>
      <c r="E115" s="73"/>
      <c r="F115" s="73"/>
      <c r="G115" s="37" t="s">
        <v>2</v>
      </c>
      <c r="H115" s="34"/>
      <c r="I115" s="34"/>
      <c r="J115" s="34"/>
      <c r="K115" s="34"/>
      <c r="L115" s="34"/>
      <c r="M115" s="34"/>
      <c r="N115" s="34"/>
      <c r="O115" s="34"/>
      <c r="P115" s="34"/>
      <c r="Q115" s="90"/>
    </row>
    <row r="116" spans="1:17" s="42" customFormat="1" ht="30">
      <c r="A116" s="92"/>
      <c r="B116" s="126"/>
      <c r="C116" s="127"/>
      <c r="D116" s="73"/>
      <c r="E116" s="73"/>
      <c r="F116" s="73"/>
      <c r="G116" s="37" t="s">
        <v>3</v>
      </c>
      <c r="H116" s="34">
        <f>SUM(I116:O116)</f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90"/>
    </row>
    <row r="117" spans="1:17" s="42" customFormat="1" ht="12.75">
      <c r="A117" s="92"/>
      <c r="B117" s="126"/>
      <c r="C117" s="127"/>
      <c r="D117" s="73"/>
      <c r="E117" s="73"/>
      <c r="F117" s="73"/>
      <c r="G117" s="57" t="s">
        <v>4</v>
      </c>
      <c r="H117" s="52">
        <f>I117+J117+K117+L117+M117+N117+O117</f>
        <v>0</v>
      </c>
      <c r="I117" s="52">
        <v>0</v>
      </c>
      <c r="J117" s="52">
        <v>0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90"/>
    </row>
    <row r="118" spans="1:17" s="42" customFormat="1" ht="12.75">
      <c r="A118" s="92"/>
      <c r="B118" s="126"/>
      <c r="C118" s="127"/>
      <c r="D118" s="73"/>
      <c r="E118" s="73"/>
      <c r="F118" s="73"/>
      <c r="G118" s="57"/>
      <c r="H118" s="52"/>
      <c r="I118" s="52"/>
      <c r="J118" s="52"/>
      <c r="K118" s="52"/>
      <c r="L118" s="52"/>
      <c r="M118" s="52"/>
      <c r="N118" s="52"/>
      <c r="O118" s="52"/>
      <c r="P118" s="52"/>
      <c r="Q118" s="90"/>
    </row>
    <row r="119" spans="1:17" s="42" customFormat="1" ht="30">
      <c r="A119" s="92"/>
      <c r="B119" s="126"/>
      <c r="C119" s="127"/>
      <c r="D119" s="73"/>
      <c r="E119" s="73"/>
      <c r="F119" s="73"/>
      <c r="G119" s="18" t="s">
        <v>5</v>
      </c>
      <c r="H119" s="14">
        <f>SUM(I119:O119)</f>
        <v>50000</v>
      </c>
      <c r="I119" s="14">
        <v>0</v>
      </c>
      <c r="J119" s="14">
        <v>0</v>
      </c>
      <c r="K119" s="14">
        <v>0</v>
      </c>
      <c r="L119" s="14">
        <v>50000</v>
      </c>
      <c r="M119" s="14">
        <v>0</v>
      </c>
      <c r="N119" s="34">
        <v>0</v>
      </c>
      <c r="O119" s="34">
        <v>0</v>
      </c>
      <c r="P119" s="14">
        <v>0</v>
      </c>
      <c r="Q119" s="90"/>
    </row>
    <row r="120" spans="1:17" s="42" customFormat="1" ht="30" customHeight="1">
      <c r="A120" s="93"/>
      <c r="B120" s="128"/>
      <c r="C120" s="129"/>
      <c r="D120" s="94"/>
      <c r="E120" s="94"/>
      <c r="F120" s="94"/>
      <c r="G120" s="37" t="s">
        <v>6</v>
      </c>
      <c r="H120" s="34">
        <f>SUM(I120:O120)</f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91"/>
    </row>
    <row r="121" spans="1:17" s="42" customFormat="1" ht="15.75">
      <c r="A121" s="53" t="s">
        <v>35</v>
      </c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5"/>
    </row>
    <row r="122" spans="1:17" s="42" customFormat="1" ht="17.25" customHeight="1">
      <c r="A122" s="121" t="s">
        <v>31</v>
      </c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3"/>
    </row>
    <row r="123" spans="1:17" s="42" customFormat="1" ht="17.25" customHeight="1">
      <c r="A123" s="56" t="s">
        <v>96</v>
      </c>
      <c r="B123" s="96" t="s">
        <v>27</v>
      </c>
      <c r="C123" s="97"/>
      <c r="D123" s="51" t="s">
        <v>43</v>
      </c>
      <c r="E123" s="51" t="s">
        <v>44</v>
      </c>
      <c r="F123" s="51" t="s">
        <v>0</v>
      </c>
      <c r="G123" s="37" t="s">
        <v>1</v>
      </c>
      <c r="H123" s="39">
        <f>SUM(H125+H126+H128+H129)</f>
        <v>18278097</v>
      </c>
      <c r="I123" s="39">
        <f t="shared" ref="I123:O123" si="24">SUM(I125+I126+I128+I129)</f>
        <v>18278097</v>
      </c>
      <c r="J123" s="39">
        <f t="shared" si="24"/>
        <v>0</v>
      </c>
      <c r="K123" s="39">
        <f t="shared" si="24"/>
        <v>0</v>
      </c>
      <c r="L123" s="39">
        <f t="shared" si="24"/>
        <v>0</v>
      </c>
      <c r="M123" s="39">
        <f t="shared" si="24"/>
        <v>0</v>
      </c>
      <c r="N123" s="39">
        <f t="shared" si="24"/>
        <v>0</v>
      </c>
      <c r="O123" s="39">
        <f t="shared" si="24"/>
        <v>0</v>
      </c>
      <c r="P123" s="39">
        <f t="shared" ref="P123" si="25">SUM(P125+P126+P128+P129)</f>
        <v>0</v>
      </c>
      <c r="Q123" s="89" t="s">
        <v>39</v>
      </c>
    </row>
    <row r="124" spans="1:17" s="42" customFormat="1" ht="15.75">
      <c r="A124" s="56"/>
      <c r="B124" s="97"/>
      <c r="C124" s="97"/>
      <c r="D124" s="51"/>
      <c r="E124" s="51"/>
      <c r="F124" s="51"/>
      <c r="G124" s="37" t="s">
        <v>2</v>
      </c>
      <c r="H124" s="34"/>
      <c r="I124" s="34"/>
      <c r="J124" s="34"/>
      <c r="K124" s="34"/>
      <c r="L124" s="34"/>
      <c r="M124" s="34"/>
      <c r="N124" s="34"/>
      <c r="O124" s="34"/>
      <c r="P124" s="34"/>
      <c r="Q124" s="90"/>
    </row>
    <row r="125" spans="1:17" s="42" customFormat="1" ht="30">
      <c r="A125" s="56"/>
      <c r="B125" s="97"/>
      <c r="C125" s="97"/>
      <c r="D125" s="51"/>
      <c r="E125" s="51"/>
      <c r="F125" s="51"/>
      <c r="G125" s="37" t="s">
        <v>3</v>
      </c>
      <c r="H125" s="34">
        <f>SUM(I125:O125)</f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90"/>
    </row>
    <row r="126" spans="1:17" s="42" customFormat="1" ht="12.75" customHeight="1">
      <c r="A126" s="56"/>
      <c r="B126" s="97"/>
      <c r="C126" s="97"/>
      <c r="D126" s="51"/>
      <c r="E126" s="51"/>
      <c r="F126" s="51"/>
      <c r="G126" s="57" t="s">
        <v>4</v>
      </c>
      <c r="H126" s="52">
        <f>I126+J126+K126+L126+M126+N126+O126</f>
        <v>0</v>
      </c>
      <c r="I126" s="52">
        <v>0</v>
      </c>
      <c r="J126" s="52">
        <v>0</v>
      </c>
      <c r="K126" s="52">
        <v>0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90"/>
    </row>
    <row r="127" spans="1:17" s="42" customFormat="1" ht="12.75" customHeight="1">
      <c r="A127" s="56"/>
      <c r="B127" s="97"/>
      <c r="C127" s="97"/>
      <c r="D127" s="51"/>
      <c r="E127" s="51"/>
      <c r="F127" s="51"/>
      <c r="G127" s="57"/>
      <c r="H127" s="52"/>
      <c r="I127" s="52"/>
      <c r="J127" s="52"/>
      <c r="K127" s="52"/>
      <c r="L127" s="52"/>
      <c r="M127" s="52"/>
      <c r="N127" s="52"/>
      <c r="O127" s="52"/>
      <c r="P127" s="52"/>
      <c r="Q127" s="90"/>
    </row>
    <row r="128" spans="1:17" s="42" customFormat="1" ht="30">
      <c r="A128" s="56"/>
      <c r="B128" s="97"/>
      <c r="C128" s="97"/>
      <c r="D128" s="51"/>
      <c r="E128" s="51"/>
      <c r="F128" s="51"/>
      <c r="G128" s="18" t="s">
        <v>5</v>
      </c>
      <c r="H128" s="14">
        <f>SUM(I128:O128)</f>
        <v>18278097</v>
      </c>
      <c r="I128" s="14">
        <v>18278097</v>
      </c>
      <c r="J128" s="14">
        <v>0</v>
      </c>
      <c r="K128" s="14">
        <v>0</v>
      </c>
      <c r="L128" s="14">
        <v>0</v>
      </c>
      <c r="M128" s="14">
        <v>0</v>
      </c>
      <c r="N128" s="34">
        <v>0</v>
      </c>
      <c r="O128" s="34">
        <v>0</v>
      </c>
      <c r="P128" s="14">
        <v>0</v>
      </c>
      <c r="Q128" s="90"/>
    </row>
    <row r="129" spans="1:17" s="42" customFormat="1" ht="30">
      <c r="A129" s="56"/>
      <c r="B129" s="97"/>
      <c r="C129" s="97"/>
      <c r="D129" s="51"/>
      <c r="E129" s="51"/>
      <c r="F129" s="51"/>
      <c r="G129" s="37" t="s">
        <v>6</v>
      </c>
      <c r="H129" s="34">
        <f>SUM(I129:O129)</f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91"/>
    </row>
    <row r="130" spans="1:17" s="42" customFormat="1" ht="15.75" customHeight="1">
      <c r="A130" s="56" t="s">
        <v>97</v>
      </c>
      <c r="B130" s="98" t="s">
        <v>23</v>
      </c>
      <c r="C130" s="98"/>
      <c r="D130" s="51" t="s">
        <v>43</v>
      </c>
      <c r="E130" s="51" t="s">
        <v>44</v>
      </c>
      <c r="F130" s="51" t="s">
        <v>0</v>
      </c>
      <c r="G130" s="37" t="s">
        <v>1</v>
      </c>
      <c r="H130" s="39">
        <f t="shared" ref="H130:M130" si="26">SUM(H132+H133+H135+H136)</f>
        <v>0</v>
      </c>
      <c r="I130" s="39">
        <f t="shared" si="26"/>
        <v>0</v>
      </c>
      <c r="J130" s="39">
        <f t="shared" si="26"/>
        <v>0</v>
      </c>
      <c r="K130" s="39">
        <f t="shared" si="26"/>
        <v>0</v>
      </c>
      <c r="L130" s="39">
        <f t="shared" si="26"/>
        <v>0</v>
      </c>
      <c r="M130" s="39">
        <f t="shared" si="26"/>
        <v>0</v>
      </c>
      <c r="N130" s="34"/>
      <c r="O130" s="34"/>
      <c r="P130" s="39">
        <f t="shared" ref="P130" si="27">SUM(P132+P133+P135+P136)</f>
        <v>0</v>
      </c>
      <c r="Q130" s="89" t="s">
        <v>38</v>
      </c>
    </row>
    <row r="131" spans="1:17" s="42" customFormat="1" ht="15.75">
      <c r="A131" s="56"/>
      <c r="B131" s="98"/>
      <c r="C131" s="98"/>
      <c r="D131" s="51"/>
      <c r="E131" s="51"/>
      <c r="F131" s="51"/>
      <c r="G131" s="37" t="s">
        <v>2</v>
      </c>
      <c r="H131" s="34"/>
      <c r="I131" s="34"/>
      <c r="J131" s="34"/>
      <c r="K131" s="34"/>
      <c r="L131" s="34"/>
      <c r="M131" s="34"/>
      <c r="N131" s="34"/>
      <c r="O131" s="34"/>
      <c r="P131" s="34"/>
      <c r="Q131" s="90"/>
    </row>
    <row r="132" spans="1:17" s="42" customFormat="1" ht="30">
      <c r="A132" s="56"/>
      <c r="B132" s="98"/>
      <c r="C132" s="98"/>
      <c r="D132" s="51"/>
      <c r="E132" s="51"/>
      <c r="F132" s="51"/>
      <c r="G132" s="37" t="s">
        <v>3</v>
      </c>
      <c r="H132" s="34">
        <f>SUM(I132:O132)</f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/>
      <c r="O132" s="34"/>
      <c r="P132" s="34">
        <v>0</v>
      </c>
      <c r="Q132" s="90"/>
    </row>
    <row r="133" spans="1:17" s="42" customFormat="1" ht="15.75">
      <c r="A133" s="56"/>
      <c r="B133" s="98"/>
      <c r="C133" s="98"/>
      <c r="D133" s="51"/>
      <c r="E133" s="51"/>
      <c r="F133" s="51"/>
      <c r="G133" s="57" t="s">
        <v>4</v>
      </c>
      <c r="H133" s="52">
        <f>I133+J133+K133+L133+M133+N133+O133</f>
        <v>0</v>
      </c>
      <c r="I133" s="52">
        <v>0</v>
      </c>
      <c r="J133" s="52">
        <v>0</v>
      </c>
      <c r="K133" s="52">
        <v>0</v>
      </c>
      <c r="L133" s="52">
        <v>0</v>
      </c>
      <c r="M133" s="86">
        <v>0</v>
      </c>
      <c r="N133" s="34"/>
      <c r="O133" s="34"/>
      <c r="P133" s="86">
        <v>0</v>
      </c>
      <c r="Q133" s="90"/>
    </row>
    <row r="134" spans="1:17" s="42" customFormat="1" ht="15.75">
      <c r="A134" s="56"/>
      <c r="B134" s="98"/>
      <c r="C134" s="98"/>
      <c r="D134" s="51"/>
      <c r="E134" s="51"/>
      <c r="F134" s="51"/>
      <c r="G134" s="57"/>
      <c r="H134" s="52"/>
      <c r="I134" s="52"/>
      <c r="J134" s="52"/>
      <c r="K134" s="52"/>
      <c r="L134" s="52"/>
      <c r="M134" s="86"/>
      <c r="N134" s="34"/>
      <c r="O134" s="34"/>
      <c r="P134" s="86"/>
      <c r="Q134" s="90"/>
    </row>
    <row r="135" spans="1:17" s="42" customFormat="1" ht="30">
      <c r="A135" s="56"/>
      <c r="B135" s="98"/>
      <c r="C135" s="98"/>
      <c r="D135" s="51"/>
      <c r="E135" s="51"/>
      <c r="F135" s="51"/>
      <c r="G135" s="18" t="s">
        <v>5</v>
      </c>
      <c r="H135" s="21">
        <f>SUM(I135:O135)</f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34"/>
      <c r="O135" s="34"/>
      <c r="P135" s="14">
        <v>0</v>
      </c>
      <c r="Q135" s="90"/>
    </row>
    <row r="136" spans="1:17" s="42" customFormat="1" ht="30">
      <c r="A136" s="56"/>
      <c r="B136" s="98"/>
      <c r="C136" s="98"/>
      <c r="D136" s="51"/>
      <c r="E136" s="51"/>
      <c r="F136" s="51"/>
      <c r="G136" s="37" t="s">
        <v>6</v>
      </c>
      <c r="H136" s="34">
        <f>SUM(I136:O136)</f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/>
      <c r="O136" s="34"/>
      <c r="P136" s="34">
        <v>0</v>
      </c>
      <c r="Q136" s="91"/>
    </row>
    <row r="137" spans="1:17" s="42" customFormat="1" ht="18.75" customHeight="1">
      <c r="A137" s="56" t="s">
        <v>98</v>
      </c>
      <c r="B137" s="96" t="s">
        <v>22</v>
      </c>
      <c r="C137" s="97"/>
      <c r="D137" s="51" t="s">
        <v>43</v>
      </c>
      <c r="E137" s="51" t="s">
        <v>44</v>
      </c>
      <c r="F137" s="51" t="s">
        <v>0</v>
      </c>
      <c r="G137" s="37" t="s">
        <v>1</v>
      </c>
      <c r="H137" s="39">
        <f>SUM(H139:H143,H146:H150,H153:H157)</f>
        <v>36000</v>
      </c>
      <c r="I137" s="39">
        <f>SUM(I139:I143,I146:I150,I153:I157)</f>
        <v>36000</v>
      </c>
      <c r="J137" s="39">
        <f>SUM(J139:J143)</f>
        <v>0</v>
      </c>
      <c r="K137" s="39">
        <f>SUM(K139:K143)</f>
        <v>0</v>
      </c>
      <c r="L137" s="39">
        <f>SUM(L139:L143)</f>
        <v>0</v>
      </c>
      <c r="M137" s="39">
        <f>SUM(M139:M143)</f>
        <v>0</v>
      </c>
      <c r="N137" s="39">
        <f>SUM(N139+N140+N142+N143)</f>
        <v>0</v>
      </c>
      <c r="O137" s="39">
        <f>SUM(O139+O140+O142+O143)</f>
        <v>0</v>
      </c>
      <c r="P137" s="39">
        <f>SUM(P139:P143)</f>
        <v>0</v>
      </c>
      <c r="Q137" s="89" t="s">
        <v>41</v>
      </c>
    </row>
    <row r="138" spans="1:17" s="42" customFormat="1" ht="15.75">
      <c r="A138" s="56"/>
      <c r="B138" s="97"/>
      <c r="C138" s="97"/>
      <c r="D138" s="51"/>
      <c r="E138" s="51"/>
      <c r="F138" s="51"/>
      <c r="G138" s="37" t="s">
        <v>2</v>
      </c>
      <c r="H138" s="34"/>
      <c r="I138" s="34"/>
      <c r="J138" s="34"/>
      <c r="K138" s="34"/>
      <c r="L138" s="34"/>
      <c r="M138" s="34"/>
      <c r="N138" s="34"/>
      <c r="O138" s="34"/>
      <c r="P138" s="34"/>
      <c r="Q138" s="90"/>
    </row>
    <row r="139" spans="1:17" s="42" customFormat="1" ht="30">
      <c r="A139" s="56"/>
      <c r="B139" s="97"/>
      <c r="C139" s="97"/>
      <c r="D139" s="51"/>
      <c r="E139" s="51"/>
      <c r="F139" s="51"/>
      <c r="G139" s="37" t="s">
        <v>3</v>
      </c>
      <c r="H139" s="34">
        <f>SUM(I139:O139)</f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90"/>
    </row>
    <row r="140" spans="1:17" s="42" customFormat="1" ht="12.75" customHeight="1">
      <c r="A140" s="56"/>
      <c r="B140" s="97"/>
      <c r="C140" s="97"/>
      <c r="D140" s="51"/>
      <c r="E140" s="51"/>
      <c r="F140" s="51"/>
      <c r="G140" s="57" t="s">
        <v>4</v>
      </c>
      <c r="H140" s="52">
        <f>I140+J140+K140+L140+M140+N140+O140</f>
        <v>0</v>
      </c>
      <c r="I140" s="52">
        <v>0</v>
      </c>
      <c r="J140" s="52">
        <v>0</v>
      </c>
      <c r="K140" s="52">
        <v>0</v>
      </c>
      <c r="L140" s="52">
        <v>0</v>
      </c>
      <c r="M140" s="52">
        <v>0</v>
      </c>
      <c r="N140" s="52">
        <v>0</v>
      </c>
      <c r="O140" s="52">
        <v>0</v>
      </c>
      <c r="P140" s="52">
        <v>0</v>
      </c>
      <c r="Q140" s="90"/>
    </row>
    <row r="141" spans="1:17" s="42" customFormat="1" ht="15" customHeight="1">
      <c r="A141" s="56"/>
      <c r="B141" s="97"/>
      <c r="C141" s="97"/>
      <c r="D141" s="51"/>
      <c r="E141" s="51"/>
      <c r="F141" s="51"/>
      <c r="G141" s="57"/>
      <c r="H141" s="52"/>
      <c r="I141" s="52"/>
      <c r="J141" s="52"/>
      <c r="K141" s="52"/>
      <c r="L141" s="52"/>
      <c r="M141" s="52"/>
      <c r="N141" s="52"/>
      <c r="O141" s="52"/>
      <c r="P141" s="52"/>
      <c r="Q141" s="90"/>
    </row>
    <row r="142" spans="1:17" s="42" customFormat="1" ht="30">
      <c r="A142" s="56"/>
      <c r="B142" s="97"/>
      <c r="C142" s="97"/>
      <c r="D142" s="51"/>
      <c r="E142" s="51"/>
      <c r="F142" s="51"/>
      <c r="G142" s="18" t="s">
        <v>5</v>
      </c>
      <c r="H142" s="21">
        <f>SUM(I142:O142)</f>
        <v>36000</v>
      </c>
      <c r="I142" s="14">
        <v>36000</v>
      </c>
      <c r="J142" s="14">
        <v>0</v>
      </c>
      <c r="K142" s="14">
        <v>0</v>
      </c>
      <c r="L142" s="14">
        <v>0</v>
      </c>
      <c r="M142" s="14">
        <v>0</v>
      </c>
      <c r="N142" s="34">
        <v>0</v>
      </c>
      <c r="O142" s="34">
        <f>N142</f>
        <v>0</v>
      </c>
      <c r="P142" s="14">
        <v>0</v>
      </c>
      <c r="Q142" s="90"/>
    </row>
    <row r="143" spans="1:17" s="42" customFormat="1" ht="30">
      <c r="A143" s="56"/>
      <c r="B143" s="97"/>
      <c r="C143" s="97"/>
      <c r="D143" s="51"/>
      <c r="E143" s="51"/>
      <c r="F143" s="51"/>
      <c r="G143" s="37" t="s">
        <v>6</v>
      </c>
      <c r="H143" s="34">
        <f>SUM(I143:O143)</f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91"/>
    </row>
    <row r="144" spans="1:17" s="42" customFormat="1" ht="15.75" customHeight="1">
      <c r="A144" s="88" t="s">
        <v>99</v>
      </c>
      <c r="B144" s="98" t="s">
        <v>24</v>
      </c>
      <c r="C144" s="98"/>
      <c r="D144" s="51" t="s">
        <v>43</v>
      </c>
      <c r="E144" s="51" t="s">
        <v>44</v>
      </c>
      <c r="F144" s="51" t="s">
        <v>0</v>
      </c>
      <c r="G144" s="37" t="s">
        <v>1</v>
      </c>
      <c r="H144" s="39">
        <f t="shared" ref="H144:M144" si="28">SUM(H146+H147+H149+H150)</f>
        <v>0</v>
      </c>
      <c r="I144" s="39">
        <f t="shared" si="28"/>
        <v>0</v>
      </c>
      <c r="J144" s="39">
        <f t="shared" si="28"/>
        <v>0</v>
      </c>
      <c r="K144" s="39">
        <f t="shared" si="28"/>
        <v>0</v>
      </c>
      <c r="L144" s="39">
        <f t="shared" si="28"/>
        <v>0</v>
      </c>
      <c r="M144" s="39">
        <f t="shared" si="28"/>
        <v>0</v>
      </c>
      <c r="N144" s="34"/>
      <c r="O144" s="34"/>
      <c r="P144" s="39">
        <f t="shared" ref="P144" si="29">SUM(P146+P147+P149+P150)</f>
        <v>0</v>
      </c>
      <c r="Q144" s="89" t="s">
        <v>38</v>
      </c>
    </row>
    <row r="145" spans="1:17" s="42" customFormat="1" ht="15.75">
      <c r="A145" s="88"/>
      <c r="B145" s="98"/>
      <c r="C145" s="98"/>
      <c r="D145" s="51"/>
      <c r="E145" s="51"/>
      <c r="F145" s="51"/>
      <c r="G145" s="37" t="s">
        <v>2</v>
      </c>
      <c r="H145" s="34"/>
      <c r="I145" s="34"/>
      <c r="J145" s="34"/>
      <c r="K145" s="34"/>
      <c r="L145" s="34"/>
      <c r="M145" s="34"/>
      <c r="N145" s="34"/>
      <c r="O145" s="34"/>
      <c r="P145" s="34"/>
      <c r="Q145" s="90"/>
    </row>
    <row r="146" spans="1:17" s="42" customFormat="1" ht="30">
      <c r="A146" s="88"/>
      <c r="B146" s="98"/>
      <c r="C146" s="98"/>
      <c r="D146" s="51"/>
      <c r="E146" s="51"/>
      <c r="F146" s="51"/>
      <c r="G146" s="37" t="s">
        <v>3</v>
      </c>
      <c r="H146" s="34">
        <f>SUM(I146:O146)</f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/>
      <c r="O146" s="34"/>
      <c r="P146" s="34">
        <v>0</v>
      </c>
      <c r="Q146" s="90"/>
    </row>
    <row r="147" spans="1:17" s="42" customFormat="1" ht="15.75">
      <c r="A147" s="88"/>
      <c r="B147" s="98"/>
      <c r="C147" s="98"/>
      <c r="D147" s="51"/>
      <c r="E147" s="51"/>
      <c r="F147" s="51"/>
      <c r="G147" s="57" t="s">
        <v>4</v>
      </c>
      <c r="H147" s="52">
        <f>I147+J147+K147+L147+M147+N147+O147</f>
        <v>0</v>
      </c>
      <c r="I147" s="52">
        <v>0</v>
      </c>
      <c r="J147" s="52">
        <v>0</v>
      </c>
      <c r="K147" s="52">
        <v>0</v>
      </c>
      <c r="L147" s="52">
        <v>0</v>
      </c>
      <c r="M147" s="52">
        <v>0</v>
      </c>
      <c r="N147" s="34"/>
      <c r="O147" s="34"/>
      <c r="P147" s="52">
        <v>0</v>
      </c>
      <c r="Q147" s="90"/>
    </row>
    <row r="148" spans="1:17" s="42" customFormat="1" ht="15.75">
      <c r="A148" s="88"/>
      <c r="B148" s="98"/>
      <c r="C148" s="98"/>
      <c r="D148" s="51"/>
      <c r="E148" s="51"/>
      <c r="F148" s="51"/>
      <c r="G148" s="57"/>
      <c r="H148" s="52"/>
      <c r="I148" s="52"/>
      <c r="J148" s="52"/>
      <c r="K148" s="52"/>
      <c r="L148" s="52"/>
      <c r="M148" s="52"/>
      <c r="N148" s="34"/>
      <c r="O148" s="34"/>
      <c r="P148" s="52"/>
      <c r="Q148" s="90"/>
    </row>
    <row r="149" spans="1:17" s="42" customFormat="1" ht="30">
      <c r="A149" s="88"/>
      <c r="B149" s="98"/>
      <c r="C149" s="98"/>
      <c r="D149" s="51"/>
      <c r="E149" s="51"/>
      <c r="F149" s="51"/>
      <c r="G149" s="18" t="s">
        <v>5</v>
      </c>
      <c r="H149" s="21">
        <f>SUM(I149:O149)</f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34"/>
      <c r="O149" s="34"/>
      <c r="P149" s="14">
        <v>0</v>
      </c>
      <c r="Q149" s="90"/>
    </row>
    <row r="150" spans="1:17" s="42" customFormat="1" ht="30">
      <c r="A150" s="88"/>
      <c r="B150" s="98"/>
      <c r="C150" s="98"/>
      <c r="D150" s="51"/>
      <c r="E150" s="51"/>
      <c r="F150" s="51"/>
      <c r="G150" s="37" t="s">
        <v>6</v>
      </c>
      <c r="H150" s="34">
        <f>SUM(I150:O150)</f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/>
      <c r="O150" s="34"/>
      <c r="P150" s="34">
        <v>0</v>
      </c>
      <c r="Q150" s="91"/>
    </row>
    <row r="151" spans="1:17" s="42" customFormat="1" ht="15.75" customHeight="1">
      <c r="A151" s="88" t="s">
        <v>100</v>
      </c>
      <c r="B151" s="98" t="s">
        <v>68</v>
      </c>
      <c r="C151" s="98"/>
      <c r="D151" s="51" t="s">
        <v>43</v>
      </c>
      <c r="E151" s="51" t="s">
        <v>44</v>
      </c>
      <c r="F151" s="51" t="s">
        <v>0</v>
      </c>
      <c r="G151" s="37" t="s">
        <v>1</v>
      </c>
      <c r="H151" s="39">
        <f t="shared" ref="H151:M151" si="30">SUM(H153+H154+H156+H157)</f>
        <v>0</v>
      </c>
      <c r="I151" s="39">
        <f t="shared" si="30"/>
        <v>0</v>
      </c>
      <c r="J151" s="39">
        <f t="shared" si="30"/>
        <v>0</v>
      </c>
      <c r="K151" s="39">
        <f t="shared" si="30"/>
        <v>0</v>
      </c>
      <c r="L151" s="39">
        <f t="shared" si="30"/>
        <v>0</v>
      </c>
      <c r="M151" s="39">
        <f t="shared" si="30"/>
        <v>0</v>
      </c>
      <c r="N151" s="34"/>
      <c r="O151" s="34"/>
      <c r="P151" s="39">
        <f t="shared" ref="P151" si="31">SUM(P153+P154+P156+P157)</f>
        <v>0</v>
      </c>
      <c r="Q151" s="89" t="s">
        <v>38</v>
      </c>
    </row>
    <row r="152" spans="1:17" s="42" customFormat="1" ht="15.75">
      <c r="A152" s="88"/>
      <c r="B152" s="98"/>
      <c r="C152" s="98"/>
      <c r="D152" s="51"/>
      <c r="E152" s="51"/>
      <c r="F152" s="51"/>
      <c r="G152" s="37" t="s">
        <v>2</v>
      </c>
      <c r="H152" s="34"/>
      <c r="I152" s="34"/>
      <c r="J152" s="34"/>
      <c r="K152" s="34"/>
      <c r="L152" s="34"/>
      <c r="M152" s="34"/>
      <c r="N152" s="34"/>
      <c r="O152" s="34"/>
      <c r="P152" s="34"/>
      <c r="Q152" s="90"/>
    </row>
    <row r="153" spans="1:17" s="42" customFormat="1" ht="30">
      <c r="A153" s="88"/>
      <c r="B153" s="98"/>
      <c r="C153" s="98"/>
      <c r="D153" s="51"/>
      <c r="E153" s="51"/>
      <c r="F153" s="51"/>
      <c r="G153" s="37" t="s">
        <v>3</v>
      </c>
      <c r="H153" s="34">
        <f>SUM(I153:O153)</f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/>
      <c r="O153" s="34"/>
      <c r="P153" s="34">
        <v>0</v>
      </c>
      <c r="Q153" s="90"/>
    </row>
    <row r="154" spans="1:17" s="42" customFormat="1" ht="15.75">
      <c r="A154" s="88"/>
      <c r="B154" s="98"/>
      <c r="C154" s="98"/>
      <c r="D154" s="51"/>
      <c r="E154" s="51"/>
      <c r="F154" s="51"/>
      <c r="G154" s="57" t="s">
        <v>4</v>
      </c>
      <c r="H154" s="52">
        <f>I154+J154+K154+L154+M154+N154+O154</f>
        <v>0</v>
      </c>
      <c r="I154" s="52">
        <v>0</v>
      </c>
      <c r="J154" s="52">
        <v>0</v>
      </c>
      <c r="K154" s="52">
        <v>0</v>
      </c>
      <c r="L154" s="52">
        <v>0</v>
      </c>
      <c r="M154" s="52">
        <v>0</v>
      </c>
      <c r="N154" s="34"/>
      <c r="O154" s="34"/>
      <c r="P154" s="52">
        <v>0</v>
      </c>
      <c r="Q154" s="90"/>
    </row>
    <row r="155" spans="1:17" s="42" customFormat="1" ht="15.75">
      <c r="A155" s="88"/>
      <c r="B155" s="98"/>
      <c r="C155" s="98"/>
      <c r="D155" s="51"/>
      <c r="E155" s="51"/>
      <c r="F155" s="51"/>
      <c r="G155" s="57"/>
      <c r="H155" s="52"/>
      <c r="I155" s="52"/>
      <c r="J155" s="52"/>
      <c r="K155" s="52"/>
      <c r="L155" s="52"/>
      <c r="M155" s="52"/>
      <c r="N155" s="34"/>
      <c r="O155" s="34"/>
      <c r="P155" s="52"/>
      <c r="Q155" s="90"/>
    </row>
    <row r="156" spans="1:17" s="42" customFormat="1" ht="30">
      <c r="A156" s="88"/>
      <c r="B156" s="98"/>
      <c r="C156" s="98"/>
      <c r="D156" s="51"/>
      <c r="E156" s="51"/>
      <c r="F156" s="51"/>
      <c r="G156" s="18" t="s">
        <v>5</v>
      </c>
      <c r="H156" s="21">
        <f>SUM(I156:O156)</f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34"/>
      <c r="O156" s="34"/>
      <c r="P156" s="14">
        <v>0</v>
      </c>
      <c r="Q156" s="90"/>
    </row>
    <row r="157" spans="1:17" s="42" customFormat="1" ht="30">
      <c r="A157" s="88"/>
      <c r="B157" s="98"/>
      <c r="C157" s="98"/>
      <c r="D157" s="51"/>
      <c r="E157" s="51"/>
      <c r="F157" s="51"/>
      <c r="G157" s="37" t="s">
        <v>6</v>
      </c>
      <c r="H157" s="34">
        <f>SUM(I157:O157)</f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/>
      <c r="O157" s="34"/>
      <c r="P157" s="34">
        <v>0</v>
      </c>
      <c r="Q157" s="91"/>
    </row>
    <row r="158" spans="1:17" s="42" customFormat="1" ht="15.75" customHeight="1">
      <c r="A158" s="88" t="s">
        <v>101</v>
      </c>
      <c r="B158" s="98" t="s">
        <v>33</v>
      </c>
      <c r="C158" s="98"/>
      <c r="D158" s="51" t="s">
        <v>43</v>
      </c>
      <c r="E158" s="51" t="s">
        <v>44</v>
      </c>
      <c r="F158" s="51" t="s">
        <v>0</v>
      </c>
      <c r="G158" s="37" t="s">
        <v>1</v>
      </c>
      <c r="H158" s="39">
        <f t="shared" ref="H158:M158" si="32">SUM(H160+H161+H163+H164)</f>
        <v>36000</v>
      </c>
      <c r="I158" s="39">
        <f t="shared" si="32"/>
        <v>36000</v>
      </c>
      <c r="J158" s="39">
        <f t="shared" si="32"/>
        <v>0</v>
      </c>
      <c r="K158" s="39">
        <f t="shared" si="32"/>
        <v>0</v>
      </c>
      <c r="L158" s="39">
        <f t="shared" si="32"/>
        <v>0</v>
      </c>
      <c r="M158" s="39">
        <f t="shared" si="32"/>
        <v>0</v>
      </c>
      <c r="N158" s="34"/>
      <c r="O158" s="34"/>
      <c r="P158" s="39">
        <f t="shared" ref="P158" si="33">SUM(P160+P161+P163+P164)</f>
        <v>0</v>
      </c>
      <c r="Q158" s="89" t="s">
        <v>37</v>
      </c>
    </row>
    <row r="159" spans="1:17" s="42" customFormat="1" ht="15.75">
      <c r="A159" s="88"/>
      <c r="B159" s="98"/>
      <c r="C159" s="98"/>
      <c r="D159" s="51"/>
      <c r="E159" s="51"/>
      <c r="F159" s="51"/>
      <c r="G159" s="37" t="s">
        <v>2</v>
      </c>
      <c r="H159" s="34"/>
      <c r="I159" s="34"/>
      <c r="J159" s="34"/>
      <c r="K159" s="34"/>
      <c r="L159" s="34"/>
      <c r="M159" s="34"/>
      <c r="N159" s="34"/>
      <c r="O159" s="34"/>
      <c r="P159" s="34"/>
      <c r="Q159" s="90"/>
    </row>
    <row r="160" spans="1:17" s="42" customFormat="1" ht="30">
      <c r="A160" s="88"/>
      <c r="B160" s="98"/>
      <c r="C160" s="98"/>
      <c r="D160" s="51"/>
      <c r="E160" s="51"/>
      <c r="F160" s="51"/>
      <c r="G160" s="37" t="s">
        <v>3</v>
      </c>
      <c r="H160" s="34">
        <f>SUM(I160:O160)</f>
        <v>0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4"/>
      <c r="O160" s="34"/>
      <c r="P160" s="34">
        <v>0</v>
      </c>
      <c r="Q160" s="90"/>
    </row>
    <row r="161" spans="1:17" s="42" customFormat="1" ht="15.75">
      <c r="A161" s="88"/>
      <c r="B161" s="98"/>
      <c r="C161" s="98"/>
      <c r="D161" s="51"/>
      <c r="E161" s="51"/>
      <c r="F161" s="51"/>
      <c r="G161" s="57" t="s">
        <v>4</v>
      </c>
      <c r="H161" s="52">
        <f>I161+J161+K161+L161+M161+N161+O161</f>
        <v>0</v>
      </c>
      <c r="I161" s="52">
        <v>0</v>
      </c>
      <c r="J161" s="52">
        <v>0</v>
      </c>
      <c r="K161" s="52">
        <v>0</v>
      </c>
      <c r="L161" s="52">
        <v>0</v>
      </c>
      <c r="M161" s="52">
        <v>0</v>
      </c>
      <c r="N161" s="34"/>
      <c r="O161" s="34"/>
      <c r="P161" s="52">
        <v>0</v>
      </c>
      <c r="Q161" s="90"/>
    </row>
    <row r="162" spans="1:17" s="42" customFormat="1" ht="15.75">
      <c r="A162" s="88"/>
      <c r="B162" s="98"/>
      <c r="C162" s="98"/>
      <c r="D162" s="51"/>
      <c r="E162" s="51"/>
      <c r="F162" s="51"/>
      <c r="G162" s="57"/>
      <c r="H162" s="52"/>
      <c r="I162" s="52"/>
      <c r="J162" s="52"/>
      <c r="K162" s="52"/>
      <c r="L162" s="52"/>
      <c r="M162" s="52"/>
      <c r="N162" s="34"/>
      <c r="O162" s="34"/>
      <c r="P162" s="52"/>
      <c r="Q162" s="90"/>
    </row>
    <row r="163" spans="1:17" s="42" customFormat="1" ht="30">
      <c r="A163" s="88"/>
      <c r="B163" s="98"/>
      <c r="C163" s="98"/>
      <c r="D163" s="51"/>
      <c r="E163" s="51"/>
      <c r="F163" s="51"/>
      <c r="G163" s="18" t="s">
        <v>5</v>
      </c>
      <c r="H163" s="21">
        <f>SUM(I163:O163)</f>
        <v>36000</v>
      </c>
      <c r="I163" s="14">
        <v>36000</v>
      </c>
      <c r="J163" s="14">
        <v>0</v>
      </c>
      <c r="K163" s="14">
        <v>0</v>
      </c>
      <c r="L163" s="14">
        <v>0</v>
      </c>
      <c r="M163" s="14">
        <v>0</v>
      </c>
      <c r="N163" s="34"/>
      <c r="O163" s="34"/>
      <c r="P163" s="14">
        <v>0</v>
      </c>
      <c r="Q163" s="90"/>
    </row>
    <row r="164" spans="1:17" s="42" customFormat="1" ht="30">
      <c r="A164" s="88"/>
      <c r="B164" s="98"/>
      <c r="C164" s="98"/>
      <c r="D164" s="51"/>
      <c r="E164" s="51"/>
      <c r="F164" s="51"/>
      <c r="G164" s="37" t="s">
        <v>6</v>
      </c>
      <c r="H164" s="34">
        <f>SUM(I164:O164)</f>
        <v>0</v>
      </c>
      <c r="I164" s="34">
        <v>0</v>
      </c>
      <c r="J164" s="34">
        <v>0</v>
      </c>
      <c r="K164" s="34">
        <v>0</v>
      </c>
      <c r="L164" s="34">
        <v>0</v>
      </c>
      <c r="M164" s="34">
        <v>0</v>
      </c>
      <c r="N164" s="34"/>
      <c r="O164" s="34"/>
      <c r="P164" s="34">
        <v>0</v>
      </c>
      <c r="Q164" s="91"/>
    </row>
    <row r="165" spans="1:17" s="42" customFormat="1" ht="17.25" customHeight="1">
      <c r="A165" s="56" t="s">
        <v>102</v>
      </c>
      <c r="B165" s="96" t="s">
        <v>32</v>
      </c>
      <c r="C165" s="97"/>
      <c r="D165" s="51" t="s">
        <v>69</v>
      </c>
      <c r="E165" s="51" t="s">
        <v>44</v>
      </c>
      <c r="F165" s="51" t="s">
        <v>0</v>
      </c>
      <c r="G165" s="37" t="s">
        <v>1</v>
      </c>
      <c r="H165" s="39">
        <f t="shared" ref="H165:M165" si="34">SUM(H167+H168+H170+H171)</f>
        <v>550000</v>
      </c>
      <c r="I165" s="39">
        <f t="shared" si="34"/>
        <v>550000</v>
      </c>
      <c r="J165" s="39">
        <f t="shared" si="34"/>
        <v>0</v>
      </c>
      <c r="K165" s="39">
        <f t="shared" si="34"/>
        <v>0</v>
      </c>
      <c r="L165" s="39">
        <f t="shared" si="34"/>
        <v>0</v>
      </c>
      <c r="M165" s="39">
        <f t="shared" si="34"/>
        <v>0</v>
      </c>
      <c r="N165" s="39">
        <f>SUM(N167+N168+N170+N171)</f>
        <v>0</v>
      </c>
      <c r="O165" s="39">
        <f>SUM(O167+O168+O170+O171)</f>
        <v>0</v>
      </c>
      <c r="P165" s="39">
        <f t="shared" ref="P165" si="35">SUM(P167+P168+P170+P171)</f>
        <v>0</v>
      </c>
      <c r="Q165" s="89" t="s">
        <v>70</v>
      </c>
    </row>
    <row r="166" spans="1:17" s="42" customFormat="1" ht="15.75">
      <c r="A166" s="56"/>
      <c r="B166" s="97"/>
      <c r="C166" s="97"/>
      <c r="D166" s="51"/>
      <c r="E166" s="51"/>
      <c r="F166" s="51"/>
      <c r="G166" s="37" t="s">
        <v>2</v>
      </c>
      <c r="H166" s="34"/>
      <c r="I166" s="34"/>
      <c r="J166" s="34"/>
      <c r="K166" s="34"/>
      <c r="L166" s="34"/>
      <c r="M166" s="34"/>
      <c r="N166" s="34"/>
      <c r="O166" s="34"/>
      <c r="P166" s="34"/>
      <c r="Q166" s="90"/>
    </row>
    <row r="167" spans="1:17" s="42" customFormat="1" ht="30">
      <c r="A167" s="56"/>
      <c r="B167" s="97"/>
      <c r="C167" s="97"/>
      <c r="D167" s="51"/>
      <c r="E167" s="51"/>
      <c r="F167" s="51"/>
      <c r="G167" s="37" t="s">
        <v>3</v>
      </c>
      <c r="H167" s="34">
        <f>SUM(I167:O167)</f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90"/>
    </row>
    <row r="168" spans="1:17" s="42" customFormat="1" ht="12.75" customHeight="1">
      <c r="A168" s="56"/>
      <c r="B168" s="97"/>
      <c r="C168" s="97"/>
      <c r="D168" s="51"/>
      <c r="E168" s="51"/>
      <c r="F168" s="51"/>
      <c r="G168" s="57" t="s">
        <v>4</v>
      </c>
      <c r="H168" s="87">
        <f>I168+J168+K168+L168+M168+N168+O168</f>
        <v>350000</v>
      </c>
      <c r="I168" s="52">
        <v>350000</v>
      </c>
      <c r="J168" s="52">
        <v>0</v>
      </c>
      <c r="K168" s="52">
        <v>0</v>
      </c>
      <c r="L168" s="52">
        <v>0</v>
      </c>
      <c r="M168" s="52">
        <v>0</v>
      </c>
      <c r="N168" s="52">
        <v>0</v>
      </c>
      <c r="O168" s="52">
        <v>0</v>
      </c>
      <c r="P168" s="52">
        <v>0</v>
      </c>
      <c r="Q168" s="90"/>
    </row>
    <row r="169" spans="1:17" s="42" customFormat="1" ht="17.25" customHeight="1">
      <c r="A169" s="56"/>
      <c r="B169" s="97"/>
      <c r="C169" s="97"/>
      <c r="D169" s="51"/>
      <c r="E169" s="51"/>
      <c r="F169" s="51"/>
      <c r="G169" s="57"/>
      <c r="H169" s="87"/>
      <c r="I169" s="52"/>
      <c r="J169" s="52"/>
      <c r="K169" s="52"/>
      <c r="L169" s="52"/>
      <c r="M169" s="52"/>
      <c r="N169" s="52"/>
      <c r="O169" s="52"/>
      <c r="P169" s="52"/>
      <c r="Q169" s="90"/>
    </row>
    <row r="170" spans="1:17" s="42" customFormat="1" ht="30">
      <c r="A170" s="56"/>
      <c r="B170" s="97"/>
      <c r="C170" s="97"/>
      <c r="D170" s="51"/>
      <c r="E170" s="51"/>
      <c r="F170" s="51"/>
      <c r="G170" s="18" t="s">
        <v>5</v>
      </c>
      <c r="H170" s="21">
        <f>SUM(I170:O170)</f>
        <v>200000</v>
      </c>
      <c r="I170" s="14">
        <v>200000</v>
      </c>
      <c r="J170" s="14">
        <v>0</v>
      </c>
      <c r="K170" s="14">
        <v>0</v>
      </c>
      <c r="L170" s="14">
        <v>0</v>
      </c>
      <c r="M170" s="14">
        <v>0</v>
      </c>
      <c r="N170" s="40">
        <v>0</v>
      </c>
      <c r="O170" s="34">
        <v>0</v>
      </c>
      <c r="P170" s="14">
        <v>0</v>
      </c>
      <c r="Q170" s="90"/>
    </row>
    <row r="171" spans="1:17" s="42" customFormat="1" ht="166.5" customHeight="1">
      <c r="A171" s="56"/>
      <c r="B171" s="97"/>
      <c r="C171" s="97"/>
      <c r="D171" s="51"/>
      <c r="E171" s="51"/>
      <c r="F171" s="51"/>
      <c r="G171" s="37" t="s">
        <v>6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91"/>
    </row>
    <row r="172" spans="1:17" s="42" customFormat="1" ht="18.75" customHeight="1">
      <c r="A172" s="56" t="s">
        <v>103</v>
      </c>
      <c r="B172" s="86" t="s">
        <v>34</v>
      </c>
      <c r="C172" s="86"/>
      <c r="D172" s="51" t="s">
        <v>69</v>
      </c>
      <c r="E172" s="51" t="s">
        <v>44</v>
      </c>
      <c r="F172" s="51" t="s">
        <v>0</v>
      </c>
      <c r="G172" s="37" t="s">
        <v>1</v>
      </c>
      <c r="H172" s="39">
        <f t="shared" ref="H172:M172" si="36">SUM(H174+H175+H177+H178)</f>
        <v>1831905</v>
      </c>
      <c r="I172" s="39">
        <f t="shared" si="36"/>
        <v>1831905</v>
      </c>
      <c r="J172" s="39">
        <f t="shared" si="36"/>
        <v>0</v>
      </c>
      <c r="K172" s="39">
        <f t="shared" si="36"/>
        <v>0</v>
      </c>
      <c r="L172" s="39">
        <f t="shared" si="36"/>
        <v>0</v>
      </c>
      <c r="M172" s="39">
        <f t="shared" si="36"/>
        <v>0</v>
      </c>
      <c r="N172" s="34"/>
      <c r="O172" s="34"/>
      <c r="P172" s="39">
        <f>SUM(P174+P175+P177+P178)</f>
        <v>0</v>
      </c>
      <c r="Q172" s="89" t="s">
        <v>36</v>
      </c>
    </row>
    <row r="173" spans="1:17" s="42" customFormat="1" ht="18.75" customHeight="1">
      <c r="A173" s="56"/>
      <c r="B173" s="86"/>
      <c r="C173" s="86"/>
      <c r="D173" s="51"/>
      <c r="E173" s="51"/>
      <c r="F173" s="51"/>
      <c r="G173" s="37" t="s">
        <v>2</v>
      </c>
      <c r="H173" s="34"/>
      <c r="I173" s="34"/>
      <c r="J173" s="34"/>
      <c r="K173" s="34"/>
      <c r="L173" s="34"/>
      <c r="M173" s="34"/>
      <c r="N173" s="34"/>
      <c r="O173" s="34"/>
      <c r="P173" s="34"/>
      <c r="Q173" s="90"/>
    </row>
    <row r="174" spans="1:17" s="42" customFormat="1" ht="31.5" customHeight="1">
      <c r="A174" s="56"/>
      <c r="B174" s="86"/>
      <c r="C174" s="86"/>
      <c r="D174" s="51"/>
      <c r="E174" s="51"/>
      <c r="F174" s="51"/>
      <c r="G174" s="37" t="s">
        <v>3</v>
      </c>
      <c r="H174" s="34">
        <f>SUM(I174:O174)</f>
        <v>0</v>
      </c>
      <c r="I174" s="34">
        <v>0</v>
      </c>
      <c r="J174" s="34">
        <v>0</v>
      </c>
      <c r="K174" s="34">
        <v>0</v>
      </c>
      <c r="L174" s="34">
        <v>0</v>
      </c>
      <c r="M174" s="34">
        <v>0</v>
      </c>
      <c r="N174" s="34"/>
      <c r="O174" s="34"/>
      <c r="P174" s="34">
        <v>0</v>
      </c>
      <c r="Q174" s="90"/>
    </row>
    <row r="175" spans="1:17" s="42" customFormat="1" ht="33" customHeight="1">
      <c r="A175" s="56"/>
      <c r="B175" s="86"/>
      <c r="C175" s="86"/>
      <c r="D175" s="51"/>
      <c r="E175" s="51"/>
      <c r="F175" s="51"/>
      <c r="G175" s="57" t="s">
        <v>4</v>
      </c>
      <c r="H175" s="87">
        <f>I175+J175+K175+L175+M175+N175+O175</f>
        <v>1465524</v>
      </c>
      <c r="I175" s="52">
        <v>1465524</v>
      </c>
      <c r="J175" s="52">
        <v>0</v>
      </c>
      <c r="K175" s="52">
        <v>0</v>
      </c>
      <c r="L175" s="52">
        <v>0</v>
      </c>
      <c r="M175" s="52">
        <v>0</v>
      </c>
      <c r="N175" s="34"/>
      <c r="O175" s="34"/>
      <c r="P175" s="52">
        <v>0</v>
      </c>
      <c r="Q175" s="90"/>
    </row>
    <row r="176" spans="1:17" s="42" customFormat="1" ht="51" hidden="1" customHeight="1">
      <c r="A176" s="56"/>
      <c r="B176" s="86"/>
      <c r="C176" s="86"/>
      <c r="D176" s="51"/>
      <c r="E176" s="51"/>
      <c r="F176" s="51"/>
      <c r="G176" s="57"/>
      <c r="H176" s="87"/>
      <c r="I176" s="52"/>
      <c r="J176" s="52"/>
      <c r="K176" s="52"/>
      <c r="L176" s="52"/>
      <c r="M176" s="52"/>
      <c r="N176" s="34"/>
      <c r="O176" s="34"/>
      <c r="P176" s="52"/>
      <c r="Q176" s="90"/>
    </row>
    <row r="177" spans="1:25" s="42" customFormat="1" ht="31.5" customHeight="1">
      <c r="A177" s="56"/>
      <c r="B177" s="86"/>
      <c r="C177" s="86"/>
      <c r="D177" s="51"/>
      <c r="E177" s="51"/>
      <c r="F177" s="51"/>
      <c r="G177" s="18" t="s">
        <v>5</v>
      </c>
      <c r="H177" s="21">
        <f>SUM(I177:O177)</f>
        <v>366381</v>
      </c>
      <c r="I177" s="14">
        <v>366381</v>
      </c>
      <c r="J177" s="14">
        <v>0</v>
      </c>
      <c r="K177" s="14">
        <v>0</v>
      </c>
      <c r="L177" s="14">
        <v>0</v>
      </c>
      <c r="M177" s="14">
        <v>0</v>
      </c>
      <c r="N177" s="34"/>
      <c r="O177" s="34"/>
      <c r="P177" s="14">
        <v>0</v>
      </c>
      <c r="Q177" s="90"/>
    </row>
    <row r="178" spans="1:25" s="42" customFormat="1" ht="33.75" customHeight="1">
      <c r="A178" s="56"/>
      <c r="B178" s="86"/>
      <c r="C178" s="86"/>
      <c r="D178" s="51"/>
      <c r="E178" s="51"/>
      <c r="F178" s="51"/>
      <c r="G178" s="37" t="s">
        <v>6</v>
      </c>
      <c r="H178" s="34">
        <f>SUM(I178:O178)</f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/>
      <c r="O178" s="34"/>
      <c r="P178" s="34">
        <v>0</v>
      </c>
      <c r="Q178" s="91"/>
    </row>
    <row r="179" spans="1:25" s="42" customFormat="1" ht="33.75" customHeight="1">
      <c r="A179" s="58" t="s">
        <v>104</v>
      </c>
      <c r="B179" s="99" t="s">
        <v>86</v>
      </c>
      <c r="C179" s="100"/>
      <c r="D179" s="67" t="s">
        <v>43</v>
      </c>
      <c r="E179" s="67" t="s">
        <v>73</v>
      </c>
      <c r="F179" s="67" t="s">
        <v>0</v>
      </c>
      <c r="G179" s="37" t="s">
        <v>1</v>
      </c>
      <c r="H179" s="39">
        <f>SUM(H180:H185)</f>
        <v>63520.07</v>
      </c>
      <c r="I179" s="39">
        <v>0</v>
      </c>
      <c r="J179" s="39">
        <f>SUM(J181+J182+J184+J185)</f>
        <v>0</v>
      </c>
      <c r="K179" s="39">
        <f>SUM(K181+K182+K184+K185)</f>
        <v>0</v>
      </c>
      <c r="L179" s="39">
        <f>SUM(L181+L182+L184+L185)</f>
        <v>63520.07</v>
      </c>
      <c r="M179" s="39">
        <f>SUM(M181+M182+M184+M185)</f>
        <v>0</v>
      </c>
      <c r="N179" s="34"/>
      <c r="O179" s="34"/>
      <c r="P179" s="39">
        <f>SUM(P181+P182+P184+P185)</f>
        <v>0</v>
      </c>
      <c r="Q179" s="89" t="s">
        <v>74</v>
      </c>
    </row>
    <row r="180" spans="1:25" s="42" customFormat="1" ht="33.75" customHeight="1">
      <c r="A180" s="92"/>
      <c r="B180" s="101"/>
      <c r="C180" s="102"/>
      <c r="D180" s="73"/>
      <c r="E180" s="73"/>
      <c r="F180" s="73"/>
      <c r="G180" s="37" t="s">
        <v>2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4"/>
      <c r="O180" s="34"/>
      <c r="P180" s="34">
        <v>0</v>
      </c>
      <c r="Q180" s="90"/>
    </row>
    <row r="181" spans="1:25" s="42" customFormat="1" ht="33.75" customHeight="1">
      <c r="A181" s="92"/>
      <c r="B181" s="101"/>
      <c r="C181" s="102"/>
      <c r="D181" s="73"/>
      <c r="E181" s="73"/>
      <c r="F181" s="73"/>
      <c r="G181" s="37" t="s">
        <v>3</v>
      </c>
      <c r="H181" s="34">
        <f>SUM(I181:O181)</f>
        <v>0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34"/>
      <c r="O181" s="34"/>
      <c r="P181" s="34">
        <v>0</v>
      </c>
      <c r="Q181" s="90"/>
    </row>
    <row r="182" spans="1:25" s="42" customFormat="1" ht="24.75" customHeight="1">
      <c r="A182" s="92"/>
      <c r="B182" s="101"/>
      <c r="C182" s="102"/>
      <c r="D182" s="73"/>
      <c r="E182" s="73"/>
      <c r="F182" s="73"/>
      <c r="G182" s="57" t="s">
        <v>4</v>
      </c>
      <c r="H182" s="105">
        <v>0</v>
      </c>
      <c r="I182" s="52">
        <v>0</v>
      </c>
      <c r="J182" s="52">
        <v>0</v>
      </c>
      <c r="K182" s="52">
        <v>0</v>
      </c>
      <c r="L182" s="52">
        <v>0</v>
      </c>
      <c r="M182" s="52">
        <v>0</v>
      </c>
      <c r="N182" s="34"/>
      <c r="O182" s="34"/>
      <c r="P182" s="52">
        <v>0</v>
      </c>
      <c r="Q182" s="90"/>
    </row>
    <row r="183" spans="1:25" s="42" customFormat="1" ht="6" customHeight="1">
      <c r="A183" s="92"/>
      <c r="B183" s="101"/>
      <c r="C183" s="102"/>
      <c r="D183" s="73"/>
      <c r="E183" s="73"/>
      <c r="F183" s="73"/>
      <c r="G183" s="57"/>
      <c r="H183" s="106"/>
      <c r="I183" s="52"/>
      <c r="J183" s="52"/>
      <c r="K183" s="52"/>
      <c r="L183" s="52"/>
      <c r="M183" s="52"/>
      <c r="N183" s="34"/>
      <c r="O183" s="34"/>
      <c r="P183" s="52"/>
      <c r="Q183" s="90"/>
    </row>
    <row r="184" spans="1:25" s="42" customFormat="1" ht="33.75" customHeight="1">
      <c r="A184" s="92"/>
      <c r="B184" s="101"/>
      <c r="C184" s="102"/>
      <c r="D184" s="73"/>
      <c r="E184" s="73"/>
      <c r="F184" s="73"/>
      <c r="G184" s="18" t="s">
        <v>5</v>
      </c>
      <c r="H184" s="21">
        <f>SUM(I184:P184)</f>
        <v>63520.07</v>
      </c>
      <c r="I184" s="14">
        <v>0</v>
      </c>
      <c r="J184" s="14">
        <v>0</v>
      </c>
      <c r="K184" s="14">
        <v>0</v>
      </c>
      <c r="L184" s="14">
        <v>63520.07</v>
      </c>
      <c r="M184" s="14">
        <v>0</v>
      </c>
      <c r="N184" s="34"/>
      <c r="O184" s="34"/>
      <c r="P184" s="14">
        <v>0</v>
      </c>
      <c r="Q184" s="90"/>
    </row>
    <row r="185" spans="1:25" s="42" customFormat="1" ht="33.75" customHeight="1">
      <c r="A185" s="93"/>
      <c r="B185" s="103"/>
      <c r="C185" s="104"/>
      <c r="D185" s="94"/>
      <c r="E185" s="94"/>
      <c r="F185" s="94"/>
      <c r="G185" s="37" t="s">
        <v>6</v>
      </c>
      <c r="H185" s="34">
        <f>SUM(I185:O185)</f>
        <v>0</v>
      </c>
      <c r="I185" s="34">
        <v>0</v>
      </c>
      <c r="J185" s="34">
        <v>0</v>
      </c>
      <c r="K185" s="34">
        <v>0</v>
      </c>
      <c r="L185" s="34">
        <v>0</v>
      </c>
      <c r="M185" s="34">
        <v>0</v>
      </c>
      <c r="N185" s="34"/>
      <c r="O185" s="34"/>
      <c r="P185" s="34">
        <v>0</v>
      </c>
      <c r="Q185" s="91"/>
    </row>
    <row r="186" spans="1:25" s="42" customFormat="1" ht="21.75" customHeight="1">
      <c r="A186" s="118"/>
      <c r="B186" s="117" t="s">
        <v>18</v>
      </c>
      <c r="C186" s="117"/>
      <c r="D186" s="95"/>
      <c r="E186" s="95"/>
      <c r="F186" s="119"/>
      <c r="G186" s="38" t="s">
        <v>7</v>
      </c>
      <c r="H186" s="36">
        <f>I186+J186+K186+L186+M186+P186</f>
        <v>34166009.32</v>
      </c>
      <c r="I186" s="36">
        <f t="shared" ref="I186:M186" si="37">SUM(I188:I191)</f>
        <v>21980838.5</v>
      </c>
      <c r="J186" s="36">
        <f t="shared" si="37"/>
        <v>3407972</v>
      </c>
      <c r="K186" s="36">
        <f>SUM(K188:K191)</f>
        <v>4266426</v>
      </c>
      <c r="L186" s="36">
        <f>L179+L172+L165+L158+L151+L144+L137+L130+L123+L107+L100+L93+L86+L80+L74+L67+L60+L52+L37+L29+L22+L8+L114</f>
        <v>3410772.82</v>
      </c>
      <c r="M186" s="36">
        <f t="shared" si="37"/>
        <v>550000</v>
      </c>
      <c r="N186" s="39" t="e">
        <f>SUM(N189:N191)</f>
        <v>#REF!</v>
      </c>
      <c r="O186" s="39" t="e">
        <f>SUM(O189:O191)</f>
        <v>#REF!</v>
      </c>
      <c r="P186" s="36">
        <f t="shared" ref="P186" si="38">SUM(P188:P191)</f>
        <v>550000</v>
      </c>
      <c r="Q186" s="75"/>
    </row>
    <row r="187" spans="1:25" s="42" customFormat="1" ht="15" customHeight="1">
      <c r="A187" s="118"/>
      <c r="B187" s="117"/>
      <c r="C187" s="117"/>
      <c r="D187" s="95"/>
      <c r="E187" s="95"/>
      <c r="F187" s="119"/>
      <c r="G187" s="38" t="s">
        <v>2</v>
      </c>
      <c r="H187" s="36"/>
      <c r="I187" s="36"/>
      <c r="J187" s="36"/>
      <c r="K187" s="36"/>
      <c r="L187" s="36"/>
      <c r="M187" s="36"/>
      <c r="N187" s="39"/>
      <c r="O187" s="39"/>
      <c r="P187" s="36"/>
      <c r="Q187" s="76"/>
    </row>
    <row r="188" spans="1:25" s="42" customFormat="1" ht="28.5">
      <c r="A188" s="118"/>
      <c r="B188" s="117"/>
      <c r="C188" s="117"/>
      <c r="D188" s="95"/>
      <c r="E188" s="95"/>
      <c r="F188" s="119"/>
      <c r="G188" s="38" t="s">
        <v>3</v>
      </c>
      <c r="H188" s="36">
        <f t="shared" ref="H188:M188" si="39">+H69+H62+H54+H39+H24+H17+H10+H125+H31+H139+H167</f>
        <v>0</v>
      </c>
      <c r="I188" s="36">
        <f t="shared" si="39"/>
        <v>0</v>
      </c>
      <c r="J188" s="36">
        <f t="shared" si="39"/>
        <v>0</v>
      </c>
      <c r="K188" s="36">
        <f t="shared" si="39"/>
        <v>0</v>
      </c>
      <c r="L188" s="36">
        <f t="shared" si="39"/>
        <v>0</v>
      </c>
      <c r="M188" s="36">
        <f t="shared" si="39"/>
        <v>0</v>
      </c>
      <c r="N188" s="39" t="e">
        <f>+N69+N62+N54+N39+N24+N17+N10+N125+N31+N139+N167+#REF!</f>
        <v>#REF!</v>
      </c>
      <c r="O188" s="39" t="e">
        <f>+O69+O62+O54+O39+O24+O17+O10+O125+O31+O139+O167+#REF!</f>
        <v>#REF!</v>
      </c>
      <c r="P188" s="36">
        <f>+P69+P62+P54+P39+P24+P17+P10+P125+P31+P139+P167</f>
        <v>0</v>
      </c>
      <c r="Q188" s="76"/>
    </row>
    <row r="189" spans="1:25" s="42" customFormat="1" ht="31.5" customHeight="1">
      <c r="A189" s="118"/>
      <c r="B189" s="117"/>
      <c r="C189" s="117"/>
      <c r="D189" s="95"/>
      <c r="E189" s="95"/>
      <c r="F189" s="119"/>
      <c r="G189" s="38" t="s">
        <v>4</v>
      </c>
      <c r="H189" s="36">
        <f>I189+J189+K189+L189+M189+P189</f>
        <v>8435524</v>
      </c>
      <c r="I189" s="36">
        <f>I70+I63+I55+I49++I25+I18+I11+I126+I32+I140+I168+I175+I96+I103</f>
        <v>2435524</v>
      </c>
      <c r="J189" s="36">
        <f>+J70+J63+J55+J40+J25+J18+J11+J126+J32+J140+J168</f>
        <v>2000000</v>
      </c>
      <c r="K189" s="36">
        <f>K63+K55+K40+K25+K18+K11+K32+K140+K168</f>
        <v>1500000</v>
      </c>
      <c r="L189" s="36">
        <f>L182+L175+L168+L161+L154+L147+L140+L133+L126+L110+L103+L96+L89+L83+L77+L70+L63+L55+L49+L32+L25+L18+L11</f>
        <v>2500000</v>
      </c>
      <c r="M189" s="36">
        <f>+M70+M63+M55+M40+M25+M18+M11+M126+M32+M140+M168</f>
        <v>0</v>
      </c>
      <c r="N189" s="39" t="e">
        <f>+N70+N63+N55+N40+N25+N18+N11+N126+N32+N140+N168+#REF!</f>
        <v>#REF!</v>
      </c>
      <c r="O189" s="39" t="e">
        <f>+O70+O63+O55+O40+O25+O18+O11+O126+O32+O140+O168+#REF!</f>
        <v>#REF!</v>
      </c>
      <c r="P189" s="36">
        <f>+P70+P63+P55+P40+P25+P18+P11+P126+P32+P140+P168</f>
        <v>0</v>
      </c>
      <c r="Q189" s="76"/>
    </row>
    <row r="190" spans="1:25" s="42" customFormat="1" ht="28.5">
      <c r="A190" s="118"/>
      <c r="B190" s="117"/>
      <c r="C190" s="117"/>
      <c r="D190" s="95"/>
      <c r="E190" s="95"/>
      <c r="F190" s="119"/>
      <c r="G190" s="19" t="s">
        <v>5</v>
      </c>
      <c r="H190" s="28">
        <f>I190+J190+K190+L190+M190+P190</f>
        <v>25730485.32</v>
      </c>
      <c r="I190" s="28">
        <f>I13+I20+I27+I34+I50+I57+I65+I72+I128+I142+I170+I105+I98+I177</f>
        <v>19545314.5</v>
      </c>
      <c r="J190" s="28">
        <f>J197+J65</f>
        <v>1407972</v>
      </c>
      <c r="K190" s="28">
        <f>K197+K65</f>
        <v>2766426</v>
      </c>
      <c r="L190" s="28">
        <f>L179+L172+L165+L158+L151+L144+L137+L130+L123+L100+L93+L86+L80+L74+L67+L60+L52+L37+L29+L22+L15+L8+L112+L119</f>
        <v>910772.82000000007</v>
      </c>
      <c r="M190" s="28">
        <f>M197+M65+M72</f>
        <v>550000</v>
      </c>
      <c r="N190" s="39" t="e">
        <f>N13+N20+N27+N34+N50+N57+N65+N72+N128+#REF!+#REF!+N142+N170</f>
        <v>#REF!</v>
      </c>
      <c r="O190" s="39" t="e">
        <f>O13+O20+O27+O34+O50+O57+O65+O72+O128+#REF!+O142+O170</f>
        <v>#REF!</v>
      </c>
      <c r="P190" s="28">
        <f>P197+P65+P72</f>
        <v>550000</v>
      </c>
      <c r="Q190" s="76"/>
    </row>
    <row r="191" spans="1:25" s="42" customFormat="1" ht="45.75" customHeight="1">
      <c r="A191" s="118"/>
      <c r="B191" s="117"/>
      <c r="C191" s="117"/>
      <c r="D191" s="95"/>
      <c r="E191" s="95"/>
      <c r="F191" s="119"/>
      <c r="G191" s="38" t="s">
        <v>6</v>
      </c>
      <c r="H191" s="36">
        <f>SUM(I191:M191)</f>
        <v>0</v>
      </c>
      <c r="I191" s="36">
        <f>I14+I21+I28+I35+I51+I58+I66+I73+I129+I143+I171</f>
        <v>0</v>
      </c>
      <c r="J191" s="36">
        <v>0</v>
      </c>
      <c r="K191" s="36">
        <v>0</v>
      </c>
      <c r="L191" s="36">
        <v>0</v>
      </c>
      <c r="M191" s="36">
        <v>0</v>
      </c>
      <c r="N191" s="39" t="e">
        <f>N14+N21+N28+N35+N51+N58+N66+N73+N129+#REF!+N143+N171</f>
        <v>#REF!</v>
      </c>
      <c r="O191" s="39" t="e">
        <f>O14+O21+O28+O35+O51+O58+O66+O73+O129+#REF!+O143+O171</f>
        <v>#REF!</v>
      </c>
      <c r="P191" s="36">
        <v>0</v>
      </c>
      <c r="Q191" s="77"/>
    </row>
    <row r="192" spans="1:25" s="45" customFormat="1" ht="15.75">
      <c r="A192" s="116" t="s">
        <v>25</v>
      </c>
      <c r="B192" s="117" t="s">
        <v>19</v>
      </c>
      <c r="C192" s="117"/>
      <c r="D192" s="51"/>
      <c r="E192" s="51" t="s">
        <v>17</v>
      </c>
      <c r="F192" s="51"/>
      <c r="G192" s="38" t="s">
        <v>1</v>
      </c>
      <c r="H192" s="39">
        <f>SUM(H194+H195+H197+H198)</f>
        <v>4286935.5</v>
      </c>
      <c r="I192" s="39">
        <f>SUM(I194+I195+I197+I198)</f>
        <v>315575.5</v>
      </c>
      <c r="J192" s="39">
        <f t="shared" ref="J192:O192" si="40">SUM(J194+J195+J197+J198)</f>
        <v>380000</v>
      </c>
      <c r="K192" s="39">
        <f t="shared" si="40"/>
        <v>441360</v>
      </c>
      <c r="L192" s="39">
        <f t="shared" si="40"/>
        <v>550000</v>
      </c>
      <c r="M192" s="39">
        <f t="shared" si="40"/>
        <v>550000</v>
      </c>
      <c r="N192" s="34">
        <f t="shared" si="40"/>
        <v>0</v>
      </c>
      <c r="O192" s="34">
        <f t="shared" si="40"/>
        <v>0</v>
      </c>
      <c r="P192" s="39">
        <f t="shared" ref="P192" si="41">SUM(P194+P195+P197+P198)</f>
        <v>550000</v>
      </c>
      <c r="Q192" s="107"/>
      <c r="R192" s="44"/>
      <c r="S192" s="44"/>
      <c r="T192" s="44"/>
      <c r="U192" s="44"/>
      <c r="V192" s="44"/>
      <c r="W192" s="44"/>
      <c r="X192" s="44"/>
      <c r="Y192" s="44"/>
    </row>
    <row r="193" spans="1:25" s="45" customFormat="1" ht="14.25" customHeight="1">
      <c r="A193" s="116"/>
      <c r="B193" s="117"/>
      <c r="C193" s="117"/>
      <c r="D193" s="51"/>
      <c r="E193" s="51"/>
      <c r="F193" s="51"/>
      <c r="G193" s="38" t="s">
        <v>2</v>
      </c>
      <c r="H193" s="39"/>
      <c r="I193" s="39"/>
      <c r="J193" s="39"/>
      <c r="K193" s="39"/>
      <c r="L193" s="39"/>
      <c r="M193" s="39"/>
      <c r="N193" s="34"/>
      <c r="O193" s="34"/>
      <c r="P193" s="39"/>
      <c r="Q193" s="108"/>
      <c r="R193" s="44"/>
      <c r="S193" s="44"/>
      <c r="T193" s="44"/>
      <c r="U193" s="44"/>
      <c r="V193" s="44"/>
      <c r="W193" s="44"/>
      <c r="X193" s="44"/>
      <c r="Y193" s="44"/>
    </row>
    <row r="194" spans="1:25" s="45" customFormat="1" ht="28.5">
      <c r="A194" s="116"/>
      <c r="B194" s="117"/>
      <c r="C194" s="117"/>
      <c r="D194" s="51"/>
      <c r="E194" s="51"/>
      <c r="F194" s="51"/>
      <c r="G194" s="38" t="s">
        <v>3</v>
      </c>
      <c r="H194" s="36">
        <f>SUM(I194:O194)</f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4">
        <v>0</v>
      </c>
      <c r="O194" s="34">
        <v>0</v>
      </c>
      <c r="P194" s="36">
        <v>0</v>
      </c>
      <c r="Q194" s="108"/>
      <c r="R194" s="44"/>
      <c r="S194" s="44"/>
      <c r="T194" s="44"/>
      <c r="U194" s="44"/>
      <c r="V194" s="44"/>
      <c r="W194" s="44"/>
      <c r="X194" s="44"/>
      <c r="Y194" s="44"/>
    </row>
    <row r="195" spans="1:25" s="45" customFormat="1" ht="12.75" customHeight="1">
      <c r="A195" s="116"/>
      <c r="B195" s="117"/>
      <c r="C195" s="117"/>
      <c r="D195" s="51"/>
      <c r="E195" s="51"/>
      <c r="F195" s="51"/>
      <c r="G195" s="120" t="s">
        <v>4</v>
      </c>
      <c r="H195" s="95">
        <f>H11+H18+H25+H32+H49+H55+H70+H96+H103</f>
        <v>1500000</v>
      </c>
      <c r="I195" s="95">
        <f>I11+I18+I25+I32+I49+I55+I70+I96+I103</f>
        <v>0</v>
      </c>
      <c r="J195" s="95">
        <f>J11+J18+J25+J32+J49+J55+J70+J96+J103</f>
        <v>0</v>
      </c>
      <c r="K195" s="95">
        <v>0</v>
      </c>
      <c r="L195" s="95">
        <f>L11+L18+L25+L32+L49+L55+L70+L96+L103</f>
        <v>0</v>
      </c>
      <c r="M195" s="95">
        <f>M11+M18+M25+M32+M49+M55+M70+M96+M103</f>
        <v>0</v>
      </c>
      <c r="N195" s="95">
        <f>N11+N18+N25+N32+N49+N55+N70+N96+N103</f>
        <v>0</v>
      </c>
      <c r="O195" s="95">
        <f>O11+O18+O25+O32+O49+O55+O70+O96+O103</f>
        <v>0</v>
      </c>
      <c r="P195" s="95">
        <f>P11+P18+P25+P32+P49+P55+P70+P96+P103</f>
        <v>0</v>
      </c>
      <c r="Q195" s="108"/>
      <c r="R195" s="46"/>
      <c r="S195" s="44"/>
      <c r="T195" s="44"/>
      <c r="U195" s="44"/>
      <c r="V195" s="44"/>
      <c r="W195" s="44"/>
      <c r="X195" s="44"/>
      <c r="Y195" s="44"/>
    </row>
    <row r="196" spans="1:25" s="45" customFormat="1" ht="18" customHeight="1">
      <c r="A196" s="116"/>
      <c r="B196" s="117"/>
      <c r="C196" s="117"/>
      <c r="D196" s="51"/>
      <c r="E196" s="51"/>
      <c r="F196" s="51"/>
      <c r="G196" s="120"/>
      <c r="H196" s="95"/>
      <c r="I196" s="95"/>
      <c r="J196" s="95"/>
      <c r="K196" s="95"/>
      <c r="L196" s="95"/>
      <c r="M196" s="95"/>
      <c r="N196" s="95"/>
      <c r="O196" s="95"/>
      <c r="P196" s="95"/>
      <c r="Q196" s="108"/>
      <c r="R196" s="44"/>
      <c r="S196" s="44"/>
      <c r="T196" s="44"/>
      <c r="U196" s="44"/>
      <c r="V196" s="44"/>
      <c r="W196" s="44"/>
      <c r="X196" s="44"/>
      <c r="Y196" s="44"/>
    </row>
    <row r="197" spans="1:25" s="45" customFormat="1" ht="28.5">
      <c r="A197" s="116"/>
      <c r="B197" s="117"/>
      <c r="C197" s="117"/>
      <c r="D197" s="51"/>
      <c r="E197" s="51"/>
      <c r="F197" s="51"/>
      <c r="G197" s="19" t="s">
        <v>5</v>
      </c>
      <c r="H197" s="28">
        <f>I197+J197+K197+L197+M197+P197</f>
        <v>2786935.5</v>
      </c>
      <c r="I197" s="28">
        <f>I13+I20+I27+I34+I50+I57+I72+I98+I105</f>
        <v>315575.5</v>
      </c>
      <c r="J197" s="28">
        <f>J13+J20+J27+J34+J50+J57+J72+J98+J105</f>
        <v>380000</v>
      </c>
      <c r="K197" s="28">
        <f>K13+K20+K27+K34+K50+K57+K98+K105</f>
        <v>441360</v>
      </c>
      <c r="L197" s="28">
        <f>L13+L20+L27+L34+L50+L57+L72+L98+L105</f>
        <v>550000</v>
      </c>
      <c r="M197" s="28">
        <f>M13+M20+M27+M34+M50+M57+M72+M98+M105</f>
        <v>550000</v>
      </c>
      <c r="N197" s="34">
        <v>0</v>
      </c>
      <c r="O197" s="34">
        <v>0</v>
      </c>
      <c r="P197" s="28">
        <f>P13+P20+P27+P34+P50+P57+P72+P98+P105</f>
        <v>550000</v>
      </c>
      <c r="Q197" s="108"/>
      <c r="R197" s="44"/>
      <c r="S197" s="44"/>
      <c r="T197" s="44"/>
      <c r="U197" s="44"/>
      <c r="V197" s="44"/>
      <c r="W197" s="44"/>
      <c r="X197" s="44"/>
      <c r="Y197" s="44"/>
    </row>
    <row r="198" spans="1:25" s="42" customFormat="1" ht="42.75">
      <c r="A198" s="116"/>
      <c r="B198" s="117"/>
      <c r="C198" s="117"/>
      <c r="D198" s="51"/>
      <c r="E198" s="51"/>
      <c r="F198" s="51"/>
      <c r="G198" s="38" t="s">
        <v>6</v>
      </c>
      <c r="H198" s="29">
        <v>0</v>
      </c>
      <c r="I198" s="29">
        <v>0</v>
      </c>
      <c r="J198" s="29">
        <f>J14+J21+J28+J35+J51+J58+J73+J99+J106</f>
        <v>0</v>
      </c>
      <c r="K198" s="29">
        <f>K14+K21+K28+K35+K51+K58+K73+K99+K106</f>
        <v>0</v>
      </c>
      <c r="L198" s="29">
        <f>L14+L21+L28+L35+L51+L58+L73+L99+L106</f>
        <v>0</v>
      </c>
      <c r="M198" s="29">
        <f>M14+M21+M28+M35+M51+M58+M73+M99+M106</f>
        <v>0</v>
      </c>
      <c r="N198" s="34">
        <v>0</v>
      </c>
      <c r="O198" s="34">
        <v>0</v>
      </c>
      <c r="P198" s="29">
        <f>P14+P21+P28+P35+P51+P58+P73+P99+P106</f>
        <v>0</v>
      </c>
      <c r="Q198" s="109"/>
      <c r="R198" s="41"/>
      <c r="S198" s="41"/>
      <c r="T198" s="41"/>
      <c r="U198" s="41"/>
      <c r="V198" s="41"/>
      <c r="W198" s="41"/>
      <c r="X198" s="41"/>
      <c r="Y198" s="41"/>
    </row>
    <row r="199" spans="1:25" s="42" customFormat="1">
      <c r="A199" s="47"/>
      <c r="B199" s="47"/>
      <c r="C199" s="47"/>
      <c r="D199" s="48"/>
      <c r="E199" s="48"/>
      <c r="F199" s="48"/>
      <c r="G199" s="49"/>
      <c r="H199" s="47"/>
      <c r="I199" s="50"/>
      <c r="J199" s="47"/>
      <c r="K199" s="47"/>
      <c r="L199" s="47"/>
      <c r="M199" s="47"/>
      <c r="N199" s="47"/>
      <c r="O199" s="47"/>
      <c r="P199" s="47"/>
      <c r="Q199" s="47"/>
      <c r="R199" s="41"/>
      <c r="S199" s="41"/>
      <c r="T199" s="41"/>
      <c r="U199" s="41"/>
      <c r="V199" s="41"/>
      <c r="W199" s="41"/>
      <c r="X199" s="41"/>
      <c r="Y199" s="41"/>
    </row>
    <row r="200" spans="1:25" s="42" customFormat="1">
      <c r="A200" s="47"/>
      <c r="B200" s="47"/>
      <c r="C200" s="47"/>
      <c r="D200" s="48"/>
      <c r="E200" s="48"/>
      <c r="F200" s="48"/>
      <c r="G200" s="49"/>
      <c r="H200" s="50"/>
      <c r="I200" s="47"/>
      <c r="J200" s="47"/>
      <c r="K200" s="47"/>
      <c r="L200" s="47"/>
      <c r="M200" s="47"/>
      <c r="N200" s="47"/>
      <c r="O200" s="47"/>
      <c r="P200" s="47"/>
      <c r="Q200" s="47"/>
      <c r="R200" s="41"/>
      <c r="S200" s="41"/>
      <c r="T200" s="41"/>
      <c r="U200" s="41"/>
      <c r="V200" s="41"/>
      <c r="W200" s="41"/>
      <c r="X200" s="41"/>
      <c r="Y200" s="41"/>
    </row>
    <row r="201" spans="1:25" s="42" customFormat="1">
      <c r="A201" s="47"/>
      <c r="B201" s="47"/>
      <c r="C201" s="47"/>
      <c r="D201" s="48"/>
      <c r="E201" s="48"/>
      <c r="F201" s="48"/>
      <c r="G201" s="49"/>
      <c r="H201" s="47"/>
      <c r="I201" s="50"/>
      <c r="J201" s="47"/>
      <c r="K201" s="47"/>
      <c r="L201" s="47"/>
      <c r="M201" s="47"/>
      <c r="N201" s="47"/>
      <c r="O201" s="47"/>
      <c r="P201" s="47"/>
      <c r="Q201" s="47"/>
      <c r="R201" s="41"/>
      <c r="S201" s="41"/>
      <c r="T201" s="41"/>
      <c r="U201" s="41"/>
      <c r="V201" s="41"/>
      <c r="W201" s="41"/>
      <c r="X201" s="41"/>
      <c r="Y201" s="41"/>
    </row>
    <row r="202" spans="1:25" s="42" customFormat="1">
      <c r="A202" s="47"/>
      <c r="B202" s="47"/>
      <c r="C202" s="47"/>
      <c r="D202" s="48"/>
      <c r="E202" s="48"/>
      <c r="F202" s="48"/>
      <c r="G202" s="49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1"/>
      <c r="S202" s="41"/>
      <c r="T202" s="41"/>
      <c r="U202" s="41"/>
      <c r="V202" s="41"/>
      <c r="W202" s="41"/>
      <c r="X202" s="41"/>
      <c r="Y202" s="41"/>
    </row>
    <row r="203" spans="1:25" s="42" customFormat="1">
      <c r="A203" s="47"/>
      <c r="B203" s="47"/>
      <c r="C203" s="47"/>
      <c r="D203" s="48"/>
      <c r="E203" s="48"/>
      <c r="F203" s="48"/>
      <c r="G203" s="49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1"/>
      <c r="S203" s="41"/>
      <c r="T203" s="41"/>
      <c r="U203" s="41"/>
      <c r="V203" s="41"/>
      <c r="W203" s="41"/>
      <c r="X203" s="41"/>
      <c r="Y203" s="41"/>
    </row>
    <row r="204" spans="1:25" s="42" customFormat="1">
      <c r="A204" s="47"/>
      <c r="B204" s="47"/>
      <c r="C204" s="47"/>
      <c r="D204" s="48"/>
      <c r="E204" s="48"/>
      <c r="F204" s="48"/>
      <c r="G204" s="49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1"/>
      <c r="S204" s="41"/>
      <c r="T204" s="41"/>
      <c r="U204" s="41"/>
      <c r="V204" s="41"/>
      <c r="W204" s="41"/>
      <c r="X204" s="41"/>
      <c r="Y204" s="41"/>
    </row>
    <row r="205" spans="1:25" s="42" customFormat="1">
      <c r="A205" s="47"/>
      <c r="B205" s="47"/>
      <c r="C205" s="47"/>
      <c r="D205" s="48"/>
      <c r="E205" s="48"/>
      <c r="F205" s="48"/>
      <c r="G205" s="49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1"/>
      <c r="S205" s="41"/>
      <c r="T205" s="41"/>
      <c r="U205" s="41"/>
      <c r="V205" s="41"/>
      <c r="W205" s="41"/>
      <c r="X205" s="41"/>
      <c r="Y205" s="41"/>
    </row>
    <row r="206" spans="1:25" s="42" customFormat="1">
      <c r="A206" s="47"/>
      <c r="B206" s="47"/>
      <c r="C206" s="47"/>
      <c r="D206" s="48"/>
      <c r="E206" s="48"/>
      <c r="F206" s="48"/>
      <c r="G206" s="49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1"/>
      <c r="S206" s="41"/>
      <c r="T206" s="41"/>
      <c r="U206" s="41"/>
      <c r="V206" s="41"/>
      <c r="W206" s="41"/>
      <c r="X206" s="41"/>
      <c r="Y206" s="41"/>
    </row>
    <row r="207" spans="1:25" s="42" customFormat="1">
      <c r="A207" s="47"/>
      <c r="B207" s="47"/>
      <c r="C207" s="47"/>
      <c r="D207" s="48"/>
      <c r="E207" s="48"/>
      <c r="F207" s="48"/>
      <c r="G207" s="49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1"/>
      <c r="S207" s="41"/>
      <c r="T207" s="41"/>
      <c r="U207" s="41"/>
      <c r="V207" s="41"/>
      <c r="W207" s="41"/>
      <c r="X207" s="41"/>
      <c r="Y207" s="41"/>
    </row>
    <row r="208" spans="1:25" s="42" customFormat="1">
      <c r="A208" s="47"/>
      <c r="B208" s="47"/>
      <c r="C208" s="47"/>
      <c r="D208" s="48"/>
      <c r="E208" s="48"/>
      <c r="F208" s="48"/>
      <c r="G208" s="49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1"/>
      <c r="S208" s="41"/>
      <c r="T208" s="41"/>
      <c r="U208" s="41"/>
      <c r="V208" s="41"/>
      <c r="W208" s="41"/>
      <c r="X208" s="41"/>
      <c r="Y208" s="41"/>
    </row>
    <row r="209" spans="1:25" s="42" customFormat="1">
      <c r="A209" s="47"/>
      <c r="B209" s="47"/>
      <c r="C209" s="47"/>
      <c r="D209" s="48"/>
      <c r="E209" s="48"/>
      <c r="F209" s="48"/>
      <c r="G209" s="49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1"/>
      <c r="S209" s="41"/>
      <c r="T209" s="41"/>
      <c r="U209" s="41"/>
      <c r="V209" s="41"/>
      <c r="W209" s="41"/>
      <c r="X209" s="41"/>
      <c r="Y209" s="41"/>
    </row>
    <row r="210" spans="1:25" s="42" customFormat="1">
      <c r="A210" s="47"/>
      <c r="B210" s="47"/>
      <c r="C210" s="47"/>
      <c r="D210" s="48"/>
      <c r="E210" s="48"/>
      <c r="F210" s="48"/>
      <c r="G210" s="49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1"/>
      <c r="S210" s="41"/>
      <c r="T210" s="41"/>
      <c r="U210" s="41"/>
      <c r="V210" s="41"/>
      <c r="W210" s="41"/>
      <c r="X210" s="41"/>
      <c r="Y210" s="41"/>
    </row>
    <row r="211" spans="1:25" s="42" customFormat="1">
      <c r="A211" s="47"/>
      <c r="B211" s="47"/>
      <c r="C211" s="47"/>
      <c r="D211" s="48"/>
      <c r="E211" s="48"/>
      <c r="F211" s="48"/>
      <c r="G211" s="49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1"/>
      <c r="S211" s="41"/>
      <c r="T211" s="41"/>
      <c r="U211" s="41"/>
      <c r="V211" s="41"/>
      <c r="W211" s="41"/>
      <c r="X211" s="41"/>
      <c r="Y211" s="41"/>
    </row>
    <row r="212" spans="1:25" s="42" customFormat="1">
      <c r="A212" s="47"/>
      <c r="B212" s="47"/>
      <c r="C212" s="47"/>
      <c r="D212" s="48"/>
      <c r="E212" s="48"/>
      <c r="F212" s="48"/>
      <c r="G212" s="49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1"/>
      <c r="S212" s="41"/>
      <c r="T212" s="41"/>
      <c r="U212" s="41"/>
      <c r="V212" s="41"/>
      <c r="W212" s="41"/>
      <c r="X212" s="41"/>
      <c r="Y212" s="41"/>
    </row>
    <row r="213" spans="1:25" s="42" customFormat="1">
      <c r="A213" s="47"/>
      <c r="B213" s="47"/>
      <c r="C213" s="47"/>
      <c r="D213" s="48"/>
      <c r="E213" s="48"/>
      <c r="F213" s="48"/>
      <c r="G213" s="49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1"/>
      <c r="S213" s="41"/>
      <c r="T213" s="41"/>
      <c r="U213" s="41"/>
      <c r="V213" s="41"/>
      <c r="W213" s="41"/>
      <c r="X213" s="41"/>
      <c r="Y213" s="41"/>
    </row>
    <row r="214" spans="1:25" s="42" customFormat="1">
      <c r="A214" s="47"/>
      <c r="B214" s="47"/>
      <c r="C214" s="47"/>
      <c r="D214" s="48"/>
      <c r="E214" s="48"/>
      <c r="F214" s="48"/>
      <c r="G214" s="49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1"/>
      <c r="S214" s="41"/>
      <c r="T214" s="41"/>
      <c r="U214" s="41"/>
      <c r="V214" s="41"/>
      <c r="W214" s="41"/>
      <c r="X214" s="41"/>
      <c r="Y214" s="41"/>
    </row>
    <row r="215" spans="1:25" s="42" customFormat="1">
      <c r="A215" s="47"/>
      <c r="B215" s="47"/>
      <c r="C215" s="47"/>
      <c r="D215" s="48"/>
      <c r="E215" s="48"/>
      <c r="F215" s="48"/>
      <c r="G215" s="49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1"/>
      <c r="S215" s="41"/>
      <c r="T215" s="41"/>
      <c r="U215" s="41"/>
      <c r="V215" s="41"/>
      <c r="W215" s="41"/>
      <c r="X215" s="41"/>
      <c r="Y215" s="41"/>
    </row>
    <row r="216" spans="1:25" s="42" customFormat="1">
      <c r="A216" s="47"/>
      <c r="B216" s="47"/>
      <c r="C216" s="47"/>
      <c r="D216" s="48"/>
      <c r="E216" s="48"/>
      <c r="F216" s="48"/>
      <c r="G216" s="49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1"/>
      <c r="S216" s="41"/>
      <c r="T216" s="41"/>
      <c r="U216" s="41"/>
      <c r="V216" s="41"/>
      <c r="W216" s="41"/>
      <c r="X216" s="41"/>
      <c r="Y216" s="41"/>
    </row>
    <row r="217" spans="1:25" s="42" customFormat="1">
      <c r="A217" s="47"/>
      <c r="B217" s="47"/>
      <c r="C217" s="47"/>
      <c r="D217" s="48"/>
      <c r="E217" s="48"/>
      <c r="F217" s="48"/>
      <c r="G217" s="49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1"/>
      <c r="S217" s="41"/>
      <c r="T217" s="41"/>
      <c r="U217" s="41"/>
      <c r="V217" s="41"/>
      <c r="W217" s="41"/>
      <c r="X217" s="41"/>
      <c r="Y217" s="41"/>
    </row>
    <row r="218" spans="1:25" s="42" customFormat="1">
      <c r="A218" s="47"/>
      <c r="B218" s="47"/>
      <c r="C218" s="47"/>
      <c r="D218" s="48"/>
      <c r="E218" s="48"/>
      <c r="F218" s="48"/>
      <c r="G218" s="49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1"/>
      <c r="S218" s="41"/>
      <c r="T218" s="41"/>
      <c r="U218" s="41"/>
      <c r="V218" s="41"/>
      <c r="W218" s="41"/>
      <c r="X218" s="41"/>
      <c r="Y218" s="41"/>
    </row>
    <row r="219" spans="1:25" s="42" customFormat="1">
      <c r="A219" s="47"/>
      <c r="B219" s="47"/>
      <c r="C219" s="47"/>
      <c r="D219" s="48"/>
      <c r="E219" s="48"/>
      <c r="F219" s="48"/>
      <c r="G219" s="49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1"/>
      <c r="S219" s="41"/>
      <c r="T219" s="41"/>
      <c r="U219" s="41"/>
      <c r="V219" s="41"/>
      <c r="W219" s="41"/>
      <c r="X219" s="41"/>
      <c r="Y219" s="41"/>
    </row>
    <row r="220" spans="1:25" s="42" customFormat="1">
      <c r="A220" s="47"/>
      <c r="B220" s="47"/>
      <c r="C220" s="47"/>
      <c r="D220" s="48"/>
      <c r="E220" s="48"/>
      <c r="F220" s="48"/>
      <c r="G220" s="49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1"/>
      <c r="S220" s="41"/>
      <c r="T220" s="41"/>
      <c r="U220" s="41"/>
      <c r="V220" s="41"/>
      <c r="W220" s="41"/>
      <c r="X220" s="41"/>
      <c r="Y220" s="41"/>
    </row>
    <row r="221" spans="1:25" s="42" customFormat="1">
      <c r="A221" s="47"/>
      <c r="B221" s="47"/>
      <c r="C221" s="47"/>
      <c r="D221" s="48"/>
      <c r="E221" s="48"/>
      <c r="F221" s="48"/>
      <c r="G221" s="49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1"/>
      <c r="S221" s="41"/>
      <c r="T221" s="41"/>
      <c r="U221" s="41"/>
      <c r="V221" s="41"/>
      <c r="W221" s="41"/>
      <c r="X221" s="41"/>
      <c r="Y221" s="41"/>
    </row>
    <row r="222" spans="1:25" s="42" customFormat="1">
      <c r="A222" s="47"/>
      <c r="B222" s="47"/>
      <c r="C222" s="47"/>
      <c r="D222" s="48"/>
      <c r="E222" s="48"/>
      <c r="F222" s="48"/>
      <c r="G222" s="49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1"/>
      <c r="S222" s="41"/>
      <c r="T222" s="41"/>
      <c r="U222" s="41"/>
      <c r="V222" s="41"/>
      <c r="W222" s="41"/>
      <c r="X222" s="41"/>
      <c r="Y222" s="41"/>
    </row>
    <row r="223" spans="1:25" s="42" customFormat="1">
      <c r="A223" s="47"/>
      <c r="B223" s="47"/>
      <c r="C223" s="47"/>
      <c r="D223" s="48"/>
      <c r="E223" s="48"/>
      <c r="F223" s="48"/>
      <c r="G223" s="49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1"/>
      <c r="S223" s="41"/>
      <c r="T223" s="41"/>
      <c r="U223" s="41"/>
      <c r="V223" s="41"/>
      <c r="W223" s="41"/>
      <c r="X223" s="41"/>
      <c r="Y223" s="41"/>
    </row>
    <row r="224" spans="1:25" s="42" customFormat="1">
      <c r="A224" s="47"/>
      <c r="B224" s="47"/>
      <c r="C224" s="47"/>
      <c r="D224" s="48"/>
      <c r="E224" s="48"/>
      <c r="F224" s="48"/>
      <c r="G224" s="49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1"/>
      <c r="S224" s="41"/>
      <c r="T224" s="41"/>
      <c r="U224" s="41"/>
      <c r="V224" s="41"/>
      <c r="W224" s="41"/>
      <c r="X224" s="41"/>
      <c r="Y224" s="41"/>
    </row>
    <row r="225" spans="1:25" s="42" customFormat="1">
      <c r="A225" s="47"/>
      <c r="B225" s="47"/>
      <c r="C225" s="47"/>
      <c r="D225" s="48"/>
      <c r="E225" s="48"/>
      <c r="F225" s="48"/>
      <c r="G225" s="49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1"/>
      <c r="S225" s="41"/>
      <c r="T225" s="41"/>
      <c r="U225" s="41"/>
      <c r="V225" s="41"/>
      <c r="W225" s="41"/>
      <c r="X225" s="41"/>
      <c r="Y225" s="41"/>
    </row>
    <row r="226" spans="1:25" s="42" customFormat="1">
      <c r="A226" s="47"/>
      <c r="B226" s="47"/>
      <c r="C226" s="47"/>
      <c r="D226" s="48"/>
      <c r="E226" s="48"/>
      <c r="F226" s="48"/>
      <c r="G226" s="49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1"/>
      <c r="S226" s="41"/>
      <c r="T226" s="41"/>
      <c r="U226" s="41"/>
      <c r="V226" s="41"/>
      <c r="W226" s="41"/>
      <c r="X226" s="41"/>
      <c r="Y226" s="41"/>
    </row>
    <row r="227" spans="1:25" s="42" customFormat="1">
      <c r="A227" s="47"/>
      <c r="B227" s="47"/>
      <c r="C227" s="47"/>
      <c r="D227" s="48"/>
      <c r="E227" s="48"/>
      <c r="F227" s="48"/>
      <c r="G227" s="49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1"/>
      <c r="S227" s="41"/>
      <c r="T227" s="41"/>
      <c r="U227" s="41"/>
      <c r="V227" s="41"/>
      <c r="W227" s="41"/>
      <c r="X227" s="41"/>
      <c r="Y227" s="41"/>
    </row>
    <row r="228" spans="1:25" s="42" customFormat="1">
      <c r="A228" s="47"/>
      <c r="B228" s="47"/>
      <c r="C228" s="47"/>
      <c r="D228" s="48"/>
      <c r="E228" s="48"/>
      <c r="F228" s="48"/>
      <c r="G228" s="49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1"/>
      <c r="S228" s="41"/>
      <c r="T228" s="41"/>
      <c r="U228" s="41"/>
      <c r="V228" s="41"/>
      <c r="W228" s="41"/>
      <c r="X228" s="41"/>
      <c r="Y228" s="41"/>
    </row>
    <row r="229" spans="1:25" s="42" customFormat="1">
      <c r="A229" s="47"/>
      <c r="B229" s="47"/>
      <c r="C229" s="47"/>
      <c r="D229" s="48"/>
      <c r="E229" s="48"/>
      <c r="F229" s="48"/>
      <c r="G229" s="49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1"/>
      <c r="S229" s="41"/>
      <c r="T229" s="41"/>
      <c r="U229" s="41"/>
      <c r="V229" s="41"/>
      <c r="W229" s="41"/>
      <c r="X229" s="41"/>
      <c r="Y229" s="41"/>
    </row>
    <row r="230" spans="1:25" s="42" customFormat="1">
      <c r="A230" s="47"/>
      <c r="B230" s="47"/>
      <c r="C230" s="47"/>
      <c r="D230" s="48"/>
      <c r="E230" s="48"/>
      <c r="F230" s="48"/>
      <c r="G230" s="49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1"/>
      <c r="S230" s="41"/>
      <c r="T230" s="41"/>
      <c r="U230" s="41"/>
      <c r="V230" s="41"/>
      <c r="W230" s="41"/>
      <c r="X230" s="41"/>
      <c r="Y230" s="41"/>
    </row>
    <row r="231" spans="1:25" s="42" customFormat="1">
      <c r="A231" s="47"/>
      <c r="B231" s="47"/>
      <c r="C231" s="47"/>
      <c r="D231" s="48"/>
      <c r="E231" s="48"/>
      <c r="F231" s="48"/>
      <c r="G231" s="49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1"/>
      <c r="S231" s="41"/>
      <c r="T231" s="41"/>
      <c r="U231" s="41"/>
      <c r="V231" s="41"/>
      <c r="W231" s="41"/>
      <c r="X231" s="41"/>
      <c r="Y231" s="41"/>
    </row>
    <row r="232" spans="1:25" s="42" customFormat="1">
      <c r="A232" s="47"/>
      <c r="B232" s="47"/>
      <c r="C232" s="47"/>
      <c r="D232" s="48"/>
      <c r="E232" s="48"/>
      <c r="F232" s="48"/>
      <c r="G232" s="49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1"/>
      <c r="S232" s="41"/>
      <c r="T232" s="41"/>
      <c r="U232" s="41"/>
      <c r="V232" s="41"/>
      <c r="W232" s="41"/>
      <c r="X232" s="41"/>
      <c r="Y232" s="41"/>
    </row>
    <row r="233" spans="1:25" s="42" customFormat="1">
      <c r="A233" s="47"/>
      <c r="B233" s="47"/>
      <c r="C233" s="47"/>
      <c r="D233" s="48"/>
      <c r="E233" s="48"/>
      <c r="F233" s="48"/>
      <c r="G233" s="49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1"/>
      <c r="S233" s="41"/>
      <c r="T233" s="41"/>
      <c r="U233" s="41"/>
      <c r="V233" s="41"/>
      <c r="W233" s="41"/>
      <c r="X233" s="41"/>
      <c r="Y233" s="41"/>
    </row>
    <row r="234" spans="1:25" s="42" customFormat="1">
      <c r="A234" s="47"/>
      <c r="B234" s="47"/>
      <c r="C234" s="47"/>
      <c r="D234" s="48"/>
      <c r="E234" s="48"/>
      <c r="F234" s="48"/>
      <c r="G234" s="49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1"/>
      <c r="S234" s="41"/>
      <c r="T234" s="41"/>
      <c r="U234" s="41"/>
      <c r="V234" s="41"/>
      <c r="W234" s="41"/>
      <c r="X234" s="41"/>
      <c r="Y234" s="41"/>
    </row>
    <row r="235" spans="1:25" s="42" customFormat="1">
      <c r="A235" s="47"/>
      <c r="B235" s="47"/>
      <c r="C235" s="47"/>
      <c r="D235" s="48"/>
      <c r="E235" s="48"/>
      <c r="F235" s="48"/>
      <c r="G235" s="49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1"/>
      <c r="S235" s="41"/>
      <c r="T235" s="41"/>
      <c r="U235" s="41"/>
      <c r="V235" s="41"/>
      <c r="W235" s="41"/>
      <c r="X235" s="41"/>
      <c r="Y235" s="41"/>
    </row>
    <row r="236" spans="1:25" s="42" customFormat="1">
      <c r="A236" s="47"/>
      <c r="B236" s="47"/>
      <c r="C236" s="47"/>
      <c r="D236" s="48"/>
      <c r="E236" s="48"/>
      <c r="F236" s="48"/>
      <c r="G236" s="49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1"/>
      <c r="S236" s="41"/>
      <c r="T236" s="41"/>
      <c r="U236" s="41"/>
      <c r="V236" s="41"/>
      <c r="W236" s="41"/>
      <c r="X236" s="41"/>
      <c r="Y236" s="41"/>
    </row>
    <row r="237" spans="1:25" s="42" customFormat="1">
      <c r="A237" s="47"/>
      <c r="B237" s="47"/>
      <c r="C237" s="47"/>
      <c r="D237" s="48"/>
      <c r="E237" s="48"/>
      <c r="F237" s="48"/>
      <c r="G237" s="49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1"/>
      <c r="S237" s="41"/>
      <c r="T237" s="41"/>
      <c r="U237" s="41"/>
      <c r="V237" s="41"/>
      <c r="W237" s="41"/>
      <c r="X237" s="41"/>
      <c r="Y237" s="41"/>
    </row>
    <row r="238" spans="1:25" s="42" customFormat="1">
      <c r="A238" s="47"/>
      <c r="B238" s="47"/>
      <c r="C238" s="47"/>
      <c r="D238" s="48"/>
      <c r="E238" s="48"/>
      <c r="F238" s="48"/>
      <c r="G238" s="49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1"/>
      <c r="S238" s="41"/>
      <c r="T238" s="41"/>
      <c r="U238" s="41"/>
      <c r="V238" s="41"/>
      <c r="W238" s="41"/>
      <c r="X238" s="41"/>
      <c r="Y238" s="41"/>
    </row>
    <row r="239" spans="1:25" s="42" customFormat="1">
      <c r="A239" s="47"/>
      <c r="B239" s="47"/>
      <c r="C239" s="47"/>
      <c r="D239" s="48"/>
      <c r="E239" s="48"/>
      <c r="F239" s="48"/>
      <c r="G239" s="49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1"/>
      <c r="S239" s="41"/>
      <c r="T239" s="41"/>
      <c r="U239" s="41"/>
      <c r="V239" s="41"/>
      <c r="W239" s="41"/>
      <c r="X239" s="41"/>
      <c r="Y239" s="41"/>
    </row>
    <row r="240" spans="1:25" s="42" customFormat="1">
      <c r="A240" s="47"/>
      <c r="B240" s="47"/>
      <c r="C240" s="47"/>
      <c r="D240" s="48"/>
      <c r="E240" s="48"/>
      <c r="F240" s="48"/>
      <c r="G240" s="49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1"/>
      <c r="S240" s="41"/>
      <c r="T240" s="41"/>
      <c r="U240" s="41"/>
      <c r="V240" s="41"/>
      <c r="W240" s="41"/>
      <c r="X240" s="41"/>
      <c r="Y240" s="41"/>
    </row>
    <row r="241" spans="1:25" s="42" customFormat="1">
      <c r="A241" s="47"/>
      <c r="B241" s="47"/>
      <c r="C241" s="47"/>
      <c r="D241" s="48"/>
      <c r="E241" s="48"/>
      <c r="F241" s="48"/>
      <c r="G241" s="49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1"/>
      <c r="S241" s="41"/>
      <c r="T241" s="41"/>
      <c r="U241" s="41"/>
      <c r="V241" s="41"/>
      <c r="W241" s="41"/>
      <c r="X241" s="41"/>
      <c r="Y241" s="41"/>
    </row>
    <row r="242" spans="1:25" s="42" customFormat="1">
      <c r="A242" s="47"/>
      <c r="B242" s="47"/>
      <c r="C242" s="47"/>
      <c r="D242" s="48"/>
      <c r="E242" s="48"/>
      <c r="F242" s="48"/>
      <c r="G242" s="49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1"/>
      <c r="S242" s="41"/>
      <c r="T242" s="41"/>
      <c r="U242" s="41"/>
      <c r="V242" s="41"/>
      <c r="W242" s="41"/>
      <c r="X242" s="41"/>
      <c r="Y242" s="41"/>
    </row>
    <row r="243" spans="1:25" s="42" customFormat="1">
      <c r="A243" s="47"/>
      <c r="B243" s="47"/>
      <c r="C243" s="47"/>
      <c r="D243" s="48"/>
      <c r="E243" s="48"/>
      <c r="F243" s="48"/>
      <c r="G243" s="49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1"/>
      <c r="S243" s="41"/>
      <c r="T243" s="41"/>
      <c r="U243" s="41"/>
      <c r="V243" s="41"/>
      <c r="W243" s="41"/>
      <c r="X243" s="41"/>
      <c r="Y243" s="41"/>
    </row>
    <row r="244" spans="1:25" s="42" customFormat="1">
      <c r="A244" s="47"/>
      <c r="B244" s="47"/>
      <c r="C244" s="47"/>
      <c r="D244" s="48"/>
      <c r="E244" s="48"/>
      <c r="F244" s="48"/>
      <c r="G244" s="49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1"/>
      <c r="S244" s="41"/>
      <c r="T244" s="41"/>
      <c r="U244" s="41"/>
      <c r="V244" s="41"/>
      <c r="W244" s="41"/>
      <c r="X244" s="41"/>
      <c r="Y244" s="41"/>
    </row>
    <row r="245" spans="1:25" s="42" customFormat="1">
      <c r="A245" s="47"/>
      <c r="B245" s="47"/>
      <c r="C245" s="47"/>
      <c r="D245" s="48"/>
      <c r="E245" s="48"/>
      <c r="F245" s="48"/>
      <c r="G245" s="49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1"/>
      <c r="S245" s="41"/>
      <c r="T245" s="41"/>
      <c r="U245" s="41"/>
      <c r="V245" s="41"/>
      <c r="W245" s="41"/>
      <c r="X245" s="41"/>
      <c r="Y245" s="41"/>
    </row>
    <row r="246" spans="1:25" s="42" customFormat="1">
      <c r="A246" s="47"/>
      <c r="B246" s="47"/>
      <c r="C246" s="47"/>
      <c r="D246" s="48"/>
      <c r="E246" s="48"/>
      <c r="F246" s="48"/>
      <c r="G246" s="49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1"/>
      <c r="S246" s="41"/>
      <c r="T246" s="41"/>
      <c r="U246" s="41"/>
      <c r="V246" s="41"/>
      <c r="W246" s="41"/>
      <c r="X246" s="41"/>
      <c r="Y246" s="41"/>
    </row>
    <row r="247" spans="1:25" s="42" customFormat="1">
      <c r="A247" s="47"/>
      <c r="B247" s="47"/>
      <c r="C247" s="47"/>
      <c r="D247" s="48"/>
      <c r="E247" s="48"/>
      <c r="F247" s="48"/>
      <c r="G247" s="49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1"/>
      <c r="S247" s="41"/>
      <c r="T247" s="41"/>
      <c r="U247" s="41"/>
      <c r="V247" s="41"/>
      <c r="W247" s="41"/>
      <c r="X247" s="41"/>
      <c r="Y247" s="41"/>
    </row>
    <row r="248" spans="1:25" s="42" customFormat="1">
      <c r="A248" s="47"/>
      <c r="B248" s="47"/>
      <c r="C248" s="47"/>
      <c r="D248" s="48"/>
      <c r="E248" s="48"/>
      <c r="F248" s="48"/>
      <c r="G248" s="49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1"/>
      <c r="S248" s="41"/>
      <c r="T248" s="41"/>
      <c r="U248" s="41"/>
      <c r="V248" s="41"/>
      <c r="W248" s="41"/>
      <c r="X248" s="41"/>
      <c r="Y248" s="41"/>
    </row>
    <row r="249" spans="1:25" s="42" customFormat="1">
      <c r="A249" s="47"/>
      <c r="B249" s="47"/>
      <c r="C249" s="47"/>
      <c r="D249" s="48"/>
      <c r="E249" s="48"/>
      <c r="F249" s="48"/>
      <c r="G249" s="49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1"/>
      <c r="S249" s="41"/>
      <c r="T249" s="41"/>
      <c r="U249" s="41"/>
      <c r="V249" s="41"/>
      <c r="W249" s="41"/>
      <c r="X249" s="41"/>
      <c r="Y249" s="41"/>
    </row>
    <row r="250" spans="1:25" s="42" customFormat="1">
      <c r="A250" s="47"/>
      <c r="B250" s="47"/>
      <c r="C250" s="47"/>
      <c r="D250" s="48"/>
      <c r="E250" s="48"/>
      <c r="F250" s="48"/>
      <c r="G250" s="49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1"/>
      <c r="S250" s="41"/>
      <c r="T250" s="41"/>
      <c r="U250" s="41"/>
      <c r="V250" s="41"/>
      <c r="W250" s="41"/>
      <c r="X250" s="41"/>
      <c r="Y250" s="41"/>
    </row>
    <row r="251" spans="1:25" s="42" customFormat="1">
      <c r="A251" s="47"/>
      <c r="B251" s="47"/>
      <c r="C251" s="47"/>
      <c r="D251" s="48"/>
      <c r="E251" s="48"/>
      <c r="F251" s="48"/>
      <c r="G251" s="49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1"/>
      <c r="S251" s="41"/>
      <c r="T251" s="41"/>
      <c r="U251" s="41"/>
      <c r="V251" s="41"/>
      <c r="W251" s="41"/>
      <c r="X251" s="41"/>
      <c r="Y251" s="41"/>
    </row>
    <row r="252" spans="1:25" s="42" customFormat="1">
      <c r="A252" s="47"/>
      <c r="B252" s="47"/>
      <c r="C252" s="47"/>
      <c r="D252" s="48"/>
      <c r="E252" s="48"/>
      <c r="F252" s="48"/>
      <c r="G252" s="49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1"/>
      <c r="S252" s="41"/>
      <c r="T252" s="41"/>
      <c r="U252" s="41"/>
      <c r="V252" s="41"/>
      <c r="W252" s="41"/>
      <c r="X252" s="41"/>
      <c r="Y252" s="41"/>
    </row>
    <row r="253" spans="1:25" s="42" customFormat="1">
      <c r="A253" s="47"/>
      <c r="B253" s="47"/>
      <c r="C253" s="47"/>
      <c r="D253" s="48"/>
      <c r="E253" s="48"/>
      <c r="F253" s="48"/>
      <c r="G253" s="49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1"/>
      <c r="S253" s="41"/>
      <c r="T253" s="41"/>
      <c r="U253" s="41"/>
      <c r="V253" s="41"/>
      <c r="W253" s="41"/>
      <c r="X253" s="41"/>
      <c r="Y253" s="41"/>
    </row>
    <row r="254" spans="1:25" s="42" customFormat="1">
      <c r="A254" s="47"/>
      <c r="B254" s="47"/>
      <c r="C254" s="47"/>
      <c r="D254" s="48"/>
      <c r="E254" s="48"/>
      <c r="F254" s="48"/>
      <c r="G254" s="49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1"/>
      <c r="S254" s="41"/>
      <c r="T254" s="41"/>
      <c r="U254" s="41"/>
      <c r="V254" s="41"/>
      <c r="W254" s="41"/>
      <c r="X254" s="41"/>
      <c r="Y254" s="41"/>
    </row>
    <row r="255" spans="1:25" s="42" customFormat="1">
      <c r="A255" s="47"/>
      <c r="B255" s="47"/>
      <c r="C255" s="47"/>
      <c r="D255" s="48"/>
      <c r="E255" s="48"/>
      <c r="F255" s="48"/>
      <c r="G255" s="49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1"/>
      <c r="S255" s="41"/>
      <c r="T255" s="41"/>
      <c r="U255" s="41"/>
      <c r="V255" s="41"/>
      <c r="W255" s="41"/>
      <c r="X255" s="41"/>
      <c r="Y255" s="41"/>
    </row>
    <row r="256" spans="1:25" s="42" customFormat="1">
      <c r="A256" s="47"/>
      <c r="B256" s="47"/>
      <c r="C256" s="47"/>
      <c r="D256" s="48"/>
      <c r="E256" s="48"/>
      <c r="F256" s="48"/>
      <c r="G256" s="49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1"/>
      <c r="S256" s="41"/>
      <c r="T256" s="41"/>
      <c r="U256" s="41"/>
      <c r="V256" s="41"/>
      <c r="W256" s="41"/>
      <c r="X256" s="41"/>
      <c r="Y256" s="41"/>
    </row>
    <row r="257" spans="1:25" s="42" customFormat="1">
      <c r="A257" s="47"/>
      <c r="B257" s="47"/>
      <c r="C257" s="47"/>
      <c r="D257" s="48"/>
      <c r="E257" s="48"/>
      <c r="F257" s="48"/>
      <c r="G257" s="49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1"/>
      <c r="S257" s="41"/>
      <c r="T257" s="41"/>
      <c r="U257" s="41"/>
      <c r="V257" s="41"/>
      <c r="W257" s="41"/>
      <c r="X257" s="41"/>
      <c r="Y257" s="41"/>
    </row>
    <row r="258" spans="1:25" s="42" customFormat="1">
      <c r="A258" s="47"/>
      <c r="B258" s="47"/>
      <c r="C258" s="47"/>
      <c r="D258" s="48"/>
      <c r="E258" s="48"/>
      <c r="F258" s="48"/>
      <c r="G258" s="49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1"/>
      <c r="S258" s="41"/>
      <c r="T258" s="41"/>
      <c r="U258" s="41"/>
      <c r="V258" s="41"/>
      <c r="W258" s="41"/>
      <c r="X258" s="41"/>
      <c r="Y258" s="41"/>
    </row>
    <row r="259" spans="1:25" s="42" customFormat="1">
      <c r="A259" s="47"/>
      <c r="B259" s="47"/>
      <c r="C259" s="47"/>
      <c r="D259" s="48"/>
      <c r="E259" s="48"/>
      <c r="F259" s="48"/>
      <c r="G259" s="49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1"/>
      <c r="S259" s="41"/>
      <c r="T259" s="41"/>
      <c r="U259" s="41"/>
      <c r="V259" s="41"/>
      <c r="W259" s="41"/>
      <c r="X259" s="41"/>
      <c r="Y259" s="41"/>
    </row>
    <row r="260" spans="1:25" s="42" customFormat="1">
      <c r="A260" s="47"/>
      <c r="B260" s="47"/>
      <c r="C260" s="47"/>
      <c r="D260" s="48"/>
      <c r="E260" s="48"/>
      <c r="F260" s="48"/>
      <c r="G260" s="49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1"/>
      <c r="S260" s="41"/>
      <c r="T260" s="41"/>
      <c r="U260" s="41"/>
      <c r="V260" s="41"/>
      <c r="W260" s="41"/>
      <c r="X260" s="41"/>
      <c r="Y260" s="41"/>
    </row>
    <row r="261" spans="1:25" s="42" customFormat="1">
      <c r="A261" s="47"/>
      <c r="B261" s="47"/>
      <c r="C261" s="47"/>
      <c r="D261" s="48"/>
      <c r="E261" s="48"/>
      <c r="F261" s="48"/>
      <c r="G261" s="49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1"/>
      <c r="S261" s="41"/>
      <c r="T261" s="41"/>
      <c r="U261" s="41"/>
      <c r="V261" s="41"/>
      <c r="W261" s="41"/>
      <c r="X261" s="41"/>
      <c r="Y261" s="41"/>
    </row>
    <row r="262" spans="1:25" s="42" customFormat="1">
      <c r="A262" s="47"/>
      <c r="B262" s="47"/>
      <c r="C262" s="47"/>
      <c r="D262" s="48"/>
      <c r="E262" s="48"/>
      <c r="F262" s="48"/>
      <c r="G262" s="49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1"/>
      <c r="S262" s="41"/>
      <c r="T262" s="41"/>
      <c r="U262" s="41"/>
      <c r="V262" s="41"/>
      <c r="W262" s="41"/>
      <c r="X262" s="41"/>
      <c r="Y262" s="41"/>
    </row>
    <row r="263" spans="1:25" s="42" customFormat="1">
      <c r="A263" s="47"/>
      <c r="B263" s="47"/>
      <c r="C263" s="47"/>
      <c r="D263" s="48"/>
      <c r="E263" s="48"/>
      <c r="F263" s="48"/>
      <c r="G263" s="49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1"/>
      <c r="S263" s="41"/>
      <c r="T263" s="41"/>
      <c r="U263" s="41"/>
      <c r="V263" s="41"/>
      <c r="W263" s="41"/>
      <c r="X263" s="41"/>
      <c r="Y263" s="41"/>
    </row>
    <row r="264" spans="1:25" s="42" customFormat="1">
      <c r="A264" s="47"/>
      <c r="B264" s="47"/>
      <c r="C264" s="47"/>
      <c r="D264" s="48"/>
      <c r="E264" s="48"/>
      <c r="F264" s="48"/>
      <c r="G264" s="49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1"/>
      <c r="S264" s="41"/>
      <c r="T264" s="41"/>
      <c r="U264" s="41"/>
      <c r="V264" s="41"/>
      <c r="W264" s="41"/>
      <c r="X264" s="41"/>
      <c r="Y264" s="41"/>
    </row>
    <row r="265" spans="1:25" s="42" customFormat="1">
      <c r="A265" s="47"/>
      <c r="B265" s="47"/>
      <c r="C265" s="47"/>
      <c r="D265" s="48"/>
      <c r="E265" s="48"/>
      <c r="F265" s="48"/>
      <c r="G265" s="49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1"/>
      <c r="S265" s="41"/>
      <c r="T265" s="41"/>
      <c r="U265" s="41"/>
      <c r="V265" s="41"/>
      <c r="W265" s="41"/>
      <c r="X265" s="41"/>
      <c r="Y265" s="41"/>
    </row>
    <row r="266" spans="1:25" s="42" customFormat="1">
      <c r="A266" s="47"/>
      <c r="B266" s="47"/>
      <c r="C266" s="47"/>
      <c r="D266" s="48"/>
      <c r="E266" s="48"/>
      <c r="F266" s="48"/>
      <c r="G266" s="49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1"/>
      <c r="S266" s="41"/>
      <c r="T266" s="41"/>
      <c r="U266" s="41"/>
      <c r="V266" s="41"/>
      <c r="W266" s="41"/>
      <c r="X266" s="41"/>
      <c r="Y266" s="41"/>
    </row>
    <row r="267" spans="1:25" s="42" customFormat="1">
      <c r="A267" s="47"/>
      <c r="B267" s="47"/>
      <c r="C267" s="47"/>
      <c r="D267" s="48"/>
      <c r="E267" s="48"/>
      <c r="F267" s="48"/>
      <c r="G267" s="49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1"/>
      <c r="S267" s="41"/>
      <c r="T267" s="41"/>
      <c r="U267" s="41"/>
      <c r="V267" s="41"/>
      <c r="W267" s="41"/>
      <c r="X267" s="41"/>
      <c r="Y267" s="41"/>
    </row>
    <row r="268" spans="1:25" s="42" customFormat="1">
      <c r="A268" s="47"/>
      <c r="B268" s="47"/>
      <c r="C268" s="47"/>
      <c r="D268" s="48"/>
      <c r="E268" s="48"/>
      <c r="F268" s="48"/>
      <c r="G268" s="49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1"/>
      <c r="S268" s="41"/>
      <c r="T268" s="41"/>
      <c r="U268" s="41"/>
      <c r="V268" s="41"/>
      <c r="W268" s="41"/>
      <c r="X268" s="41"/>
      <c r="Y268" s="41"/>
    </row>
    <row r="269" spans="1:25" s="42" customFormat="1">
      <c r="A269" s="47"/>
      <c r="B269" s="47"/>
      <c r="C269" s="47"/>
      <c r="D269" s="48"/>
      <c r="E269" s="48"/>
      <c r="F269" s="48"/>
      <c r="G269" s="49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1"/>
      <c r="S269" s="41"/>
      <c r="T269" s="41"/>
      <c r="U269" s="41"/>
      <c r="V269" s="41"/>
      <c r="W269" s="41"/>
      <c r="X269" s="41"/>
      <c r="Y269" s="41"/>
    </row>
    <row r="270" spans="1:25" s="42" customFormat="1">
      <c r="A270" s="47"/>
      <c r="B270" s="47"/>
      <c r="C270" s="47"/>
      <c r="D270" s="48"/>
      <c r="E270" s="48"/>
      <c r="F270" s="48"/>
      <c r="G270" s="49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1"/>
      <c r="S270" s="41"/>
      <c r="T270" s="41"/>
      <c r="U270" s="41"/>
      <c r="V270" s="41"/>
      <c r="W270" s="41"/>
      <c r="X270" s="41"/>
      <c r="Y270" s="41"/>
    </row>
    <row r="271" spans="1:25" s="42" customFormat="1">
      <c r="A271" s="47"/>
      <c r="B271" s="47"/>
      <c r="C271" s="47"/>
      <c r="D271" s="48"/>
      <c r="E271" s="48"/>
      <c r="F271" s="48"/>
      <c r="G271" s="49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1"/>
      <c r="S271" s="41"/>
      <c r="T271" s="41"/>
      <c r="U271" s="41"/>
      <c r="V271" s="41"/>
      <c r="W271" s="41"/>
      <c r="X271" s="41"/>
      <c r="Y271" s="41"/>
    </row>
    <row r="272" spans="1:25" s="42" customFormat="1">
      <c r="A272" s="47"/>
      <c r="B272" s="47"/>
      <c r="C272" s="47"/>
      <c r="D272" s="48"/>
      <c r="E272" s="48"/>
      <c r="F272" s="48"/>
      <c r="G272" s="49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1"/>
      <c r="S272" s="41"/>
      <c r="T272" s="41"/>
      <c r="U272" s="41"/>
      <c r="V272" s="41"/>
      <c r="W272" s="41"/>
      <c r="X272" s="41"/>
      <c r="Y272" s="41"/>
    </row>
    <row r="273" spans="1:25" s="42" customFormat="1">
      <c r="A273" s="47"/>
      <c r="B273" s="47"/>
      <c r="C273" s="47"/>
      <c r="D273" s="48"/>
      <c r="E273" s="48"/>
      <c r="F273" s="48"/>
      <c r="G273" s="49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1"/>
      <c r="S273" s="41"/>
      <c r="T273" s="41"/>
      <c r="U273" s="41"/>
      <c r="V273" s="41"/>
      <c r="W273" s="41"/>
      <c r="X273" s="41"/>
      <c r="Y273" s="41"/>
    </row>
    <row r="274" spans="1:25" s="42" customFormat="1">
      <c r="A274" s="47"/>
      <c r="B274" s="47"/>
      <c r="C274" s="47"/>
      <c r="D274" s="48"/>
      <c r="E274" s="48"/>
      <c r="F274" s="48"/>
      <c r="G274" s="49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1"/>
      <c r="S274" s="41"/>
      <c r="T274" s="41"/>
      <c r="U274" s="41"/>
      <c r="V274" s="41"/>
      <c r="W274" s="41"/>
      <c r="X274" s="41"/>
      <c r="Y274" s="41"/>
    </row>
    <row r="275" spans="1:25" s="42" customFormat="1">
      <c r="A275" s="47"/>
      <c r="B275" s="47"/>
      <c r="C275" s="47"/>
      <c r="D275" s="48"/>
      <c r="E275" s="48"/>
      <c r="F275" s="48"/>
      <c r="G275" s="49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1"/>
      <c r="S275" s="41"/>
      <c r="T275" s="41"/>
      <c r="U275" s="41"/>
      <c r="V275" s="41"/>
      <c r="W275" s="41"/>
      <c r="X275" s="41"/>
      <c r="Y275" s="41"/>
    </row>
    <row r="276" spans="1:25" s="42" customFormat="1">
      <c r="A276" s="47"/>
      <c r="B276" s="47"/>
      <c r="C276" s="47"/>
      <c r="D276" s="48"/>
      <c r="E276" s="48"/>
      <c r="F276" s="48"/>
      <c r="G276" s="49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1"/>
      <c r="S276" s="41"/>
      <c r="T276" s="41"/>
      <c r="U276" s="41"/>
      <c r="V276" s="41"/>
      <c r="W276" s="41"/>
      <c r="X276" s="41"/>
      <c r="Y276" s="41"/>
    </row>
    <row r="277" spans="1:25">
      <c r="R277" s="1"/>
      <c r="S277" s="1"/>
      <c r="T277" s="1"/>
      <c r="U277" s="1"/>
      <c r="V277" s="1"/>
      <c r="W277" s="1"/>
      <c r="X277" s="1"/>
      <c r="Y277" s="1"/>
    </row>
    <row r="278" spans="1:25">
      <c r="R278" s="1"/>
      <c r="S278" s="1"/>
      <c r="T278" s="1"/>
      <c r="U278" s="1"/>
      <c r="V278" s="1"/>
      <c r="W278" s="1"/>
      <c r="X278" s="1"/>
      <c r="Y278" s="1"/>
    </row>
    <row r="279" spans="1:25">
      <c r="R279" s="1"/>
      <c r="S279" s="1"/>
      <c r="T279" s="1"/>
      <c r="U279" s="1"/>
      <c r="V279" s="1"/>
      <c r="W279" s="1"/>
      <c r="X279" s="1"/>
      <c r="Y279" s="1"/>
    </row>
    <row r="280" spans="1:25">
      <c r="R280" s="1"/>
      <c r="S280" s="1"/>
      <c r="T280" s="1"/>
      <c r="U280" s="1"/>
      <c r="V280" s="1"/>
      <c r="W280" s="1"/>
      <c r="X280" s="1"/>
      <c r="Y280" s="1"/>
    </row>
    <row r="281" spans="1:25">
      <c r="R281" s="1"/>
      <c r="S281" s="1"/>
      <c r="T281" s="1"/>
      <c r="U281" s="1"/>
      <c r="V281" s="1"/>
      <c r="W281" s="1"/>
      <c r="X281" s="1"/>
      <c r="Y281" s="1"/>
    </row>
    <row r="282" spans="1:25">
      <c r="R282" s="1"/>
      <c r="S282" s="1"/>
      <c r="T282" s="1"/>
      <c r="U282" s="1"/>
      <c r="V282" s="1"/>
      <c r="W282" s="1"/>
      <c r="X282" s="1"/>
      <c r="Y282" s="1"/>
    </row>
    <row r="283" spans="1:25">
      <c r="R283" s="1"/>
      <c r="S283" s="1"/>
      <c r="T283" s="1"/>
      <c r="U283" s="1"/>
      <c r="V283" s="1"/>
      <c r="W283" s="1"/>
      <c r="X283" s="1"/>
      <c r="Y283" s="1"/>
    </row>
    <row r="284" spans="1:25">
      <c r="R284" s="1"/>
      <c r="S284" s="1"/>
      <c r="T284" s="1"/>
      <c r="U284" s="1"/>
      <c r="V284" s="1"/>
      <c r="W284" s="1"/>
      <c r="X284" s="1"/>
      <c r="Y284" s="1"/>
    </row>
    <row r="285" spans="1:25">
      <c r="R285" s="1"/>
      <c r="S285" s="1"/>
      <c r="T285" s="1"/>
      <c r="U285" s="1"/>
      <c r="V285" s="1"/>
      <c r="W285" s="1"/>
      <c r="X285" s="1"/>
      <c r="Y285" s="1"/>
    </row>
    <row r="286" spans="1:25">
      <c r="R286" s="1"/>
      <c r="S286" s="1"/>
      <c r="T286" s="1"/>
      <c r="U286" s="1"/>
      <c r="V286" s="1"/>
      <c r="W286" s="1"/>
      <c r="X286" s="1"/>
      <c r="Y286" s="1"/>
    </row>
    <row r="287" spans="1:25">
      <c r="R287" s="1"/>
      <c r="S287" s="1"/>
      <c r="T287" s="1"/>
      <c r="U287" s="1"/>
      <c r="V287" s="1"/>
      <c r="W287" s="1"/>
      <c r="X287" s="1"/>
      <c r="Y287" s="1"/>
    </row>
    <row r="288" spans="1:25">
      <c r="R288" s="1"/>
      <c r="S288" s="1"/>
      <c r="T288" s="1"/>
      <c r="U288" s="1"/>
      <c r="V288" s="1"/>
      <c r="W288" s="1"/>
      <c r="X288" s="1"/>
      <c r="Y288" s="1"/>
    </row>
    <row r="289" spans="18:25">
      <c r="R289" s="1"/>
      <c r="S289" s="1"/>
      <c r="T289" s="1"/>
      <c r="U289" s="1"/>
      <c r="V289" s="1"/>
      <c r="W289" s="1"/>
      <c r="X289" s="1"/>
      <c r="Y289" s="1"/>
    </row>
    <row r="290" spans="18:25">
      <c r="R290" s="1"/>
      <c r="S290" s="1"/>
      <c r="T290" s="1"/>
      <c r="U290" s="1"/>
      <c r="V290" s="1"/>
      <c r="W290" s="1"/>
      <c r="X290" s="1"/>
      <c r="Y290" s="1"/>
    </row>
    <row r="291" spans="18:25">
      <c r="R291" s="1"/>
      <c r="S291" s="1"/>
      <c r="T291" s="1"/>
      <c r="U291" s="1"/>
      <c r="V291" s="1"/>
      <c r="W291" s="1"/>
      <c r="X291" s="1"/>
      <c r="Y291" s="1"/>
    </row>
    <row r="292" spans="18:25">
      <c r="R292" s="1"/>
      <c r="S292" s="1"/>
      <c r="T292" s="1"/>
      <c r="U292" s="1"/>
      <c r="V292" s="1"/>
      <c r="W292" s="1"/>
      <c r="X292" s="1"/>
      <c r="Y292" s="1"/>
    </row>
    <row r="293" spans="18:25">
      <c r="R293" s="1"/>
      <c r="S293" s="1"/>
      <c r="T293" s="1"/>
      <c r="U293" s="1"/>
      <c r="V293" s="1"/>
      <c r="W293" s="1"/>
      <c r="X293" s="1"/>
      <c r="Y293" s="1"/>
    </row>
    <row r="294" spans="18:25">
      <c r="R294" s="1"/>
      <c r="S294" s="1"/>
      <c r="T294" s="1"/>
      <c r="U294" s="1"/>
      <c r="V294" s="1"/>
      <c r="W294" s="1"/>
      <c r="X294" s="1"/>
      <c r="Y294" s="1"/>
    </row>
    <row r="295" spans="18:25">
      <c r="R295" s="1"/>
      <c r="S295" s="1"/>
      <c r="T295" s="1"/>
      <c r="U295" s="1"/>
      <c r="V295" s="1"/>
      <c r="W295" s="1"/>
      <c r="X295" s="1"/>
      <c r="Y295" s="1"/>
    </row>
    <row r="296" spans="18:25">
      <c r="R296" s="1"/>
      <c r="S296" s="1"/>
      <c r="T296" s="1"/>
      <c r="U296" s="1"/>
      <c r="V296" s="1"/>
      <c r="W296" s="1"/>
      <c r="X296" s="1"/>
      <c r="Y296" s="1"/>
    </row>
    <row r="297" spans="18:25">
      <c r="R297" s="1"/>
      <c r="S297" s="1"/>
      <c r="T297" s="1"/>
      <c r="U297" s="1"/>
      <c r="V297" s="1"/>
      <c r="W297" s="1"/>
      <c r="X297" s="1"/>
      <c r="Y297" s="1"/>
    </row>
    <row r="298" spans="18:25">
      <c r="R298" s="1"/>
      <c r="S298" s="1"/>
      <c r="T298" s="1"/>
      <c r="U298" s="1"/>
      <c r="V298" s="1"/>
      <c r="W298" s="1"/>
      <c r="X298" s="1"/>
      <c r="Y298" s="1"/>
    </row>
    <row r="299" spans="18:25">
      <c r="R299" s="1"/>
      <c r="S299" s="1"/>
      <c r="T299" s="1"/>
      <c r="U299" s="1"/>
      <c r="V299" s="1"/>
      <c r="W299" s="1"/>
      <c r="X299" s="1"/>
      <c r="Y299" s="1"/>
    </row>
    <row r="300" spans="18:25">
      <c r="R300" s="1"/>
      <c r="S300" s="1"/>
      <c r="T300" s="1"/>
      <c r="U300" s="1"/>
      <c r="V300" s="1"/>
      <c r="W300" s="1"/>
      <c r="X300" s="1"/>
      <c r="Y300" s="1"/>
    </row>
    <row r="301" spans="18:25">
      <c r="R301" s="1"/>
      <c r="S301" s="1"/>
      <c r="T301" s="1"/>
      <c r="U301" s="1"/>
      <c r="V301" s="1"/>
      <c r="W301" s="1"/>
      <c r="X301" s="1"/>
      <c r="Y301" s="1"/>
    </row>
    <row r="302" spans="18:25">
      <c r="R302" s="1"/>
      <c r="S302" s="1"/>
      <c r="T302" s="1"/>
      <c r="U302" s="1"/>
      <c r="V302" s="1"/>
      <c r="W302" s="1"/>
      <c r="X302" s="1"/>
      <c r="Y302" s="1"/>
    </row>
    <row r="303" spans="18:25">
      <c r="R303" s="1"/>
      <c r="S303" s="1"/>
      <c r="T303" s="1"/>
      <c r="U303" s="1"/>
      <c r="V303" s="1"/>
      <c r="W303" s="1"/>
      <c r="X303" s="1"/>
      <c r="Y303" s="1"/>
    </row>
    <row r="304" spans="18:25">
      <c r="R304" s="1"/>
      <c r="S304" s="1"/>
      <c r="T304" s="1"/>
      <c r="U304" s="1"/>
      <c r="V304" s="1"/>
      <c r="W304" s="1"/>
      <c r="X304" s="1"/>
      <c r="Y304" s="1"/>
    </row>
    <row r="305" spans="18:25">
      <c r="R305" s="1"/>
      <c r="S305" s="1"/>
      <c r="T305" s="1"/>
      <c r="U305" s="1"/>
      <c r="V305" s="1"/>
      <c r="W305" s="1"/>
      <c r="X305" s="1"/>
      <c r="Y305" s="1"/>
    </row>
    <row r="306" spans="18:25">
      <c r="R306" s="1"/>
      <c r="S306" s="1"/>
      <c r="T306" s="1"/>
      <c r="U306" s="1"/>
      <c r="V306" s="1"/>
      <c r="W306" s="1"/>
      <c r="X306" s="1"/>
      <c r="Y306" s="1"/>
    </row>
    <row r="307" spans="18:25">
      <c r="R307" s="1"/>
      <c r="S307" s="1"/>
      <c r="T307" s="1"/>
      <c r="U307" s="1"/>
      <c r="V307" s="1"/>
      <c r="W307" s="1"/>
      <c r="X307" s="1"/>
      <c r="Y307" s="1"/>
    </row>
    <row r="308" spans="18:25">
      <c r="R308" s="1"/>
      <c r="S308" s="1"/>
      <c r="T308" s="1"/>
      <c r="U308" s="1"/>
      <c r="V308" s="1"/>
      <c r="W308" s="1"/>
      <c r="X308" s="1"/>
      <c r="Y308" s="1"/>
    </row>
    <row r="309" spans="18:25">
      <c r="R309" s="1"/>
      <c r="S309" s="1"/>
      <c r="T309" s="1"/>
      <c r="U309" s="1"/>
      <c r="V309" s="1"/>
      <c r="W309" s="1"/>
      <c r="X309" s="1"/>
      <c r="Y309" s="1"/>
    </row>
    <row r="310" spans="18:25">
      <c r="R310" s="1"/>
      <c r="S310" s="1"/>
      <c r="T310" s="1"/>
      <c r="U310" s="1"/>
      <c r="V310" s="1"/>
      <c r="W310" s="1"/>
      <c r="X310" s="1"/>
      <c r="Y310" s="1"/>
    </row>
    <row r="311" spans="18:25">
      <c r="R311" s="1"/>
      <c r="S311" s="1"/>
      <c r="T311" s="1"/>
      <c r="U311" s="1"/>
      <c r="V311" s="1"/>
      <c r="W311" s="1"/>
      <c r="X311" s="1"/>
      <c r="Y311" s="1"/>
    </row>
    <row r="312" spans="18:25">
      <c r="R312" s="1"/>
      <c r="S312" s="1"/>
      <c r="T312" s="1"/>
      <c r="U312" s="1"/>
      <c r="V312" s="1"/>
      <c r="W312" s="1"/>
      <c r="X312" s="1"/>
      <c r="Y312" s="1"/>
    </row>
    <row r="313" spans="18:25">
      <c r="R313" s="1"/>
      <c r="S313" s="1"/>
      <c r="T313" s="1"/>
      <c r="U313" s="1"/>
      <c r="V313" s="1"/>
      <c r="W313" s="1"/>
      <c r="X313" s="1"/>
      <c r="Y313" s="1"/>
    </row>
    <row r="314" spans="18:25">
      <c r="R314" s="1"/>
      <c r="S314" s="1"/>
      <c r="T314" s="1"/>
      <c r="U314" s="1"/>
      <c r="V314" s="1"/>
      <c r="W314" s="1"/>
      <c r="X314" s="1"/>
      <c r="Y314" s="1"/>
    </row>
    <row r="315" spans="18:25">
      <c r="R315" s="1"/>
      <c r="S315" s="1"/>
      <c r="T315" s="1"/>
      <c r="U315" s="1"/>
      <c r="V315" s="1"/>
      <c r="W315" s="1"/>
      <c r="X315" s="1"/>
      <c r="Y315" s="1"/>
    </row>
    <row r="316" spans="18:25">
      <c r="R316" s="1"/>
      <c r="S316" s="1"/>
      <c r="T316" s="1"/>
      <c r="U316" s="1"/>
      <c r="V316" s="1"/>
      <c r="W316" s="1"/>
      <c r="X316" s="1"/>
      <c r="Y316" s="1"/>
    </row>
    <row r="317" spans="18:25">
      <c r="R317" s="1"/>
      <c r="S317" s="1"/>
      <c r="T317" s="1"/>
      <c r="U317" s="1"/>
      <c r="V317" s="1"/>
      <c r="W317" s="1"/>
      <c r="X317" s="1"/>
      <c r="Y317" s="1"/>
    </row>
    <row r="318" spans="18:25">
      <c r="R318" s="1"/>
      <c r="S318" s="1"/>
      <c r="T318" s="1"/>
      <c r="U318" s="1"/>
      <c r="V318" s="1"/>
      <c r="W318" s="1"/>
      <c r="X318" s="1"/>
      <c r="Y318" s="1"/>
    </row>
    <row r="319" spans="18:25">
      <c r="R319" s="1"/>
      <c r="S319" s="1"/>
      <c r="T319" s="1"/>
      <c r="U319" s="1"/>
      <c r="V319" s="1"/>
      <c r="W319" s="1"/>
      <c r="X319" s="1"/>
      <c r="Y319" s="1"/>
    </row>
    <row r="320" spans="18:25">
      <c r="R320" s="1"/>
      <c r="S320" s="1"/>
      <c r="T320" s="1"/>
      <c r="U320" s="1"/>
      <c r="V320" s="1"/>
      <c r="W320" s="1"/>
      <c r="X320" s="1"/>
      <c r="Y320" s="1"/>
    </row>
    <row r="321" spans="18:25">
      <c r="R321" s="1"/>
      <c r="S321" s="1"/>
      <c r="T321" s="1"/>
      <c r="U321" s="1"/>
      <c r="V321" s="1"/>
      <c r="W321" s="1"/>
      <c r="X321" s="1"/>
      <c r="Y321" s="1"/>
    </row>
    <row r="322" spans="18:25">
      <c r="R322" s="1"/>
      <c r="S322" s="1"/>
      <c r="T322" s="1"/>
      <c r="U322" s="1"/>
      <c r="V322" s="1"/>
      <c r="W322" s="1"/>
      <c r="X322" s="1"/>
      <c r="Y322" s="1"/>
    </row>
    <row r="323" spans="18:25">
      <c r="R323" s="1"/>
      <c r="S323" s="1"/>
      <c r="T323" s="1"/>
      <c r="U323" s="1"/>
      <c r="V323" s="1"/>
      <c r="W323" s="1"/>
      <c r="X323" s="1"/>
      <c r="Y323" s="1"/>
    </row>
    <row r="324" spans="18:25">
      <c r="R324" s="1"/>
      <c r="S324" s="1"/>
      <c r="T324" s="1"/>
      <c r="U324" s="1"/>
      <c r="V324" s="1"/>
      <c r="W324" s="1"/>
      <c r="X324" s="1"/>
      <c r="Y324" s="1"/>
    </row>
    <row r="325" spans="18:25">
      <c r="R325" s="1"/>
      <c r="S325" s="1"/>
      <c r="T325" s="1"/>
      <c r="U325" s="1"/>
      <c r="V325" s="1"/>
      <c r="W325" s="1"/>
      <c r="X325" s="1"/>
      <c r="Y325" s="1"/>
    </row>
    <row r="326" spans="18:25">
      <c r="R326" s="1"/>
      <c r="S326" s="1"/>
      <c r="T326" s="1"/>
      <c r="U326" s="1"/>
      <c r="V326" s="1"/>
      <c r="W326" s="1"/>
      <c r="X326" s="1"/>
      <c r="Y326" s="1"/>
    </row>
    <row r="327" spans="18:25">
      <c r="R327" s="1"/>
      <c r="S327" s="1"/>
      <c r="T327" s="1"/>
      <c r="U327" s="1"/>
      <c r="V327" s="1"/>
      <c r="W327" s="1"/>
      <c r="X327" s="1"/>
      <c r="Y327" s="1"/>
    </row>
    <row r="328" spans="18:25">
      <c r="R328" s="1"/>
      <c r="S328" s="1"/>
      <c r="T328" s="1"/>
      <c r="U328" s="1"/>
      <c r="V328" s="1"/>
      <c r="W328" s="1"/>
      <c r="X328" s="1"/>
      <c r="Y328" s="1"/>
    </row>
    <row r="329" spans="18:25">
      <c r="R329" s="1"/>
      <c r="S329" s="1"/>
      <c r="T329" s="1"/>
      <c r="U329" s="1"/>
      <c r="V329" s="1"/>
      <c r="W329" s="1"/>
      <c r="X329" s="1"/>
      <c r="Y329" s="1"/>
    </row>
    <row r="330" spans="18:25">
      <c r="R330" s="1"/>
      <c r="S330" s="1"/>
      <c r="T330" s="1"/>
      <c r="U330" s="1"/>
      <c r="V330" s="1"/>
      <c r="W330" s="1"/>
      <c r="X330" s="1"/>
      <c r="Y330" s="1"/>
    </row>
    <row r="331" spans="18:25">
      <c r="R331" s="1"/>
      <c r="S331" s="1"/>
      <c r="T331" s="1"/>
      <c r="U331" s="1"/>
      <c r="V331" s="1"/>
      <c r="W331" s="1"/>
      <c r="X331" s="1"/>
      <c r="Y331" s="1"/>
    </row>
    <row r="332" spans="18:25">
      <c r="R332" s="1"/>
      <c r="S332" s="1"/>
      <c r="T332" s="1"/>
      <c r="U332" s="1"/>
      <c r="V332" s="1"/>
      <c r="W332" s="1"/>
      <c r="X332" s="1"/>
      <c r="Y332" s="1"/>
    </row>
    <row r="333" spans="18:25">
      <c r="R333" s="1"/>
      <c r="S333" s="1"/>
      <c r="T333" s="1"/>
      <c r="U333" s="1"/>
      <c r="V333" s="1"/>
      <c r="W333" s="1"/>
      <c r="X333" s="1"/>
      <c r="Y333" s="1"/>
    </row>
    <row r="334" spans="18:25">
      <c r="R334" s="1"/>
      <c r="S334" s="1"/>
      <c r="T334" s="1"/>
      <c r="U334" s="1"/>
      <c r="V334" s="1"/>
      <c r="W334" s="1"/>
      <c r="X334" s="1"/>
      <c r="Y334" s="1"/>
    </row>
    <row r="335" spans="18:25">
      <c r="R335" s="1"/>
      <c r="S335" s="1"/>
      <c r="T335" s="1"/>
      <c r="U335" s="1"/>
      <c r="V335" s="1"/>
      <c r="W335" s="1"/>
      <c r="X335" s="1"/>
      <c r="Y335" s="1"/>
    </row>
    <row r="336" spans="18:25">
      <c r="R336" s="1"/>
      <c r="S336" s="1"/>
      <c r="T336" s="1"/>
      <c r="U336" s="1"/>
      <c r="V336" s="1"/>
      <c r="W336" s="1"/>
      <c r="X336" s="1"/>
      <c r="Y336" s="1"/>
    </row>
    <row r="337" spans="18:25">
      <c r="R337" s="1"/>
      <c r="S337" s="1"/>
      <c r="T337" s="1"/>
      <c r="U337" s="1"/>
      <c r="V337" s="1"/>
      <c r="W337" s="1"/>
      <c r="X337" s="1"/>
      <c r="Y337" s="1"/>
    </row>
    <row r="338" spans="18:25">
      <c r="R338" s="1"/>
      <c r="S338" s="1"/>
      <c r="T338" s="1"/>
      <c r="U338" s="1"/>
      <c r="V338" s="1"/>
      <c r="W338" s="1"/>
      <c r="X338" s="1"/>
      <c r="Y338" s="1"/>
    </row>
    <row r="339" spans="18:25">
      <c r="R339" s="1"/>
      <c r="S339" s="1"/>
      <c r="T339" s="1"/>
      <c r="U339" s="1"/>
      <c r="V339" s="1"/>
      <c r="W339" s="1"/>
      <c r="X339" s="1"/>
      <c r="Y339" s="1"/>
    </row>
    <row r="340" spans="18:25">
      <c r="R340" s="1"/>
      <c r="S340" s="1"/>
      <c r="T340" s="1"/>
      <c r="U340" s="1"/>
      <c r="V340" s="1"/>
      <c r="W340" s="1"/>
      <c r="X340" s="1"/>
      <c r="Y340" s="1"/>
    </row>
    <row r="341" spans="18:25">
      <c r="R341" s="1"/>
      <c r="S341" s="1"/>
      <c r="T341" s="1"/>
      <c r="U341" s="1"/>
      <c r="V341" s="1"/>
      <c r="W341" s="1"/>
      <c r="X341" s="1"/>
      <c r="Y341" s="1"/>
    </row>
    <row r="342" spans="18:25">
      <c r="R342" s="1"/>
      <c r="S342" s="1"/>
      <c r="T342" s="1"/>
      <c r="U342" s="1"/>
      <c r="V342" s="1"/>
      <c r="W342" s="1"/>
      <c r="X342" s="1"/>
      <c r="Y342" s="1"/>
    </row>
    <row r="343" spans="18:25">
      <c r="R343" s="1"/>
      <c r="S343" s="1"/>
      <c r="T343" s="1"/>
      <c r="U343" s="1"/>
      <c r="V343" s="1"/>
      <c r="W343" s="1"/>
      <c r="X343" s="1"/>
      <c r="Y343" s="1"/>
    </row>
    <row r="344" spans="18:25">
      <c r="R344" s="1"/>
      <c r="S344" s="1"/>
      <c r="T344" s="1"/>
      <c r="U344" s="1"/>
      <c r="V344" s="1"/>
      <c r="W344" s="1"/>
      <c r="X344" s="1"/>
      <c r="Y344" s="1"/>
    </row>
    <row r="345" spans="18:25">
      <c r="R345" s="1"/>
      <c r="S345" s="1"/>
      <c r="T345" s="1"/>
      <c r="U345" s="1"/>
      <c r="V345" s="1"/>
      <c r="W345" s="1"/>
      <c r="X345" s="1"/>
      <c r="Y345" s="1"/>
    </row>
    <row r="346" spans="18:25">
      <c r="R346" s="1"/>
      <c r="S346" s="1"/>
      <c r="T346" s="1"/>
      <c r="U346" s="1"/>
      <c r="V346" s="1"/>
      <c r="W346" s="1"/>
      <c r="X346" s="1"/>
      <c r="Y346" s="1"/>
    </row>
    <row r="347" spans="18:25">
      <c r="R347" s="1"/>
      <c r="S347" s="1"/>
      <c r="T347" s="1"/>
      <c r="U347" s="1"/>
      <c r="V347" s="1"/>
      <c r="W347" s="1"/>
      <c r="X347" s="1"/>
      <c r="Y347" s="1"/>
    </row>
    <row r="348" spans="18:25">
      <c r="R348" s="1"/>
      <c r="S348" s="1"/>
      <c r="T348" s="1"/>
      <c r="U348" s="1"/>
      <c r="V348" s="1"/>
      <c r="W348" s="1"/>
      <c r="X348" s="1"/>
      <c r="Y348" s="1"/>
    </row>
    <row r="349" spans="18:25">
      <c r="R349" s="1"/>
      <c r="S349" s="1"/>
      <c r="T349" s="1"/>
      <c r="U349" s="1"/>
      <c r="V349" s="1"/>
      <c r="W349" s="1"/>
      <c r="X349" s="1"/>
      <c r="Y349" s="1"/>
    </row>
    <row r="350" spans="18:25">
      <c r="R350" s="1"/>
      <c r="S350" s="1"/>
      <c r="T350" s="1"/>
      <c r="U350" s="1"/>
      <c r="V350" s="1"/>
      <c r="W350" s="1"/>
      <c r="X350" s="1"/>
      <c r="Y350" s="1"/>
    </row>
    <row r="351" spans="18:25">
      <c r="R351" s="1"/>
      <c r="S351" s="1"/>
      <c r="T351" s="1"/>
      <c r="U351" s="1"/>
      <c r="V351" s="1"/>
      <c r="W351" s="1"/>
      <c r="X351" s="1"/>
      <c r="Y351" s="1"/>
    </row>
    <row r="352" spans="18:25">
      <c r="R352" s="1"/>
      <c r="S352" s="1"/>
      <c r="T352" s="1"/>
      <c r="U352" s="1"/>
      <c r="V352" s="1"/>
      <c r="W352" s="1"/>
      <c r="X352" s="1"/>
      <c r="Y352" s="1"/>
    </row>
    <row r="353" spans="18:25">
      <c r="R353" s="1"/>
      <c r="S353" s="1"/>
      <c r="T353" s="1"/>
      <c r="U353" s="1"/>
      <c r="V353" s="1"/>
      <c r="W353" s="1"/>
      <c r="X353" s="1"/>
      <c r="Y353" s="1"/>
    </row>
    <row r="354" spans="18:25">
      <c r="R354" s="1"/>
      <c r="S354" s="1"/>
      <c r="T354" s="1"/>
      <c r="U354" s="1"/>
      <c r="V354" s="1"/>
      <c r="W354" s="1"/>
      <c r="X354" s="1"/>
      <c r="Y354" s="1"/>
    </row>
    <row r="355" spans="18:25">
      <c r="R355" s="1"/>
      <c r="S355" s="1"/>
      <c r="T355" s="1"/>
      <c r="U355" s="1"/>
      <c r="V355" s="1"/>
      <c r="W355" s="1"/>
      <c r="X355" s="1"/>
      <c r="Y355" s="1"/>
    </row>
    <row r="356" spans="18:25">
      <c r="R356" s="1"/>
      <c r="S356" s="1"/>
      <c r="T356" s="1"/>
      <c r="U356" s="1"/>
      <c r="V356" s="1"/>
      <c r="W356" s="1"/>
      <c r="X356" s="1"/>
      <c r="Y356" s="1"/>
    </row>
    <row r="357" spans="18:25">
      <c r="R357" s="1"/>
      <c r="S357" s="1"/>
      <c r="T357" s="1"/>
      <c r="U357" s="1"/>
      <c r="V357" s="1"/>
      <c r="W357" s="1"/>
      <c r="X357" s="1"/>
      <c r="Y357" s="1"/>
    </row>
    <row r="358" spans="18:25">
      <c r="R358" s="1"/>
      <c r="S358" s="1"/>
      <c r="T358" s="1"/>
      <c r="U358" s="1"/>
      <c r="V358" s="1"/>
      <c r="W358" s="1"/>
      <c r="X358" s="1"/>
      <c r="Y358" s="1"/>
    </row>
    <row r="359" spans="18:25">
      <c r="R359" s="1"/>
      <c r="S359" s="1"/>
      <c r="T359" s="1"/>
      <c r="U359" s="1"/>
      <c r="V359" s="1"/>
      <c r="W359" s="1"/>
      <c r="X359" s="1"/>
      <c r="Y359" s="1"/>
    </row>
    <row r="360" spans="18:25">
      <c r="R360" s="1"/>
      <c r="S360" s="1"/>
      <c r="T360" s="1"/>
      <c r="U360" s="1"/>
      <c r="V360" s="1"/>
      <c r="W360" s="1"/>
      <c r="X360" s="1"/>
      <c r="Y360" s="1"/>
    </row>
    <row r="361" spans="18:25">
      <c r="R361" s="1"/>
      <c r="S361" s="1"/>
      <c r="T361" s="1"/>
      <c r="U361" s="1"/>
      <c r="V361" s="1"/>
      <c r="W361" s="1"/>
      <c r="X361" s="1"/>
      <c r="Y361" s="1"/>
    </row>
    <row r="362" spans="18:25">
      <c r="R362" s="1"/>
      <c r="S362" s="1"/>
      <c r="T362" s="1"/>
      <c r="U362" s="1"/>
      <c r="V362" s="1"/>
      <c r="W362" s="1"/>
      <c r="X362" s="1"/>
      <c r="Y362" s="1"/>
    </row>
    <row r="363" spans="18:25">
      <c r="R363" s="1"/>
      <c r="S363" s="1"/>
      <c r="T363" s="1"/>
      <c r="U363" s="1"/>
      <c r="V363" s="1"/>
      <c r="W363" s="1"/>
      <c r="X363" s="1"/>
      <c r="Y363" s="1"/>
    </row>
    <row r="364" spans="18:25">
      <c r="R364" s="1"/>
      <c r="S364" s="1"/>
      <c r="T364" s="1"/>
      <c r="U364" s="1"/>
      <c r="V364" s="1"/>
      <c r="W364" s="1"/>
      <c r="X364" s="1"/>
      <c r="Y364" s="1"/>
    </row>
    <row r="365" spans="18:25">
      <c r="R365" s="1"/>
      <c r="S365" s="1"/>
      <c r="T365" s="1"/>
      <c r="U365" s="1"/>
      <c r="V365" s="1"/>
      <c r="W365" s="1"/>
      <c r="X365" s="1"/>
      <c r="Y365" s="1"/>
    </row>
    <row r="366" spans="18:25">
      <c r="R366" s="1"/>
      <c r="S366" s="1"/>
      <c r="T366" s="1"/>
      <c r="U366" s="1"/>
      <c r="V366" s="1"/>
      <c r="W366" s="1"/>
      <c r="X366" s="1"/>
      <c r="Y366" s="1"/>
    </row>
    <row r="367" spans="18:25">
      <c r="R367" s="1"/>
      <c r="S367" s="1"/>
      <c r="T367" s="1"/>
      <c r="U367" s="1"/>
      <c r="V367" s="1"/>
      <c r="W367" s="1"/>
      <c r="X367" s="1"/>
      <c r="Y367" s="1"/>
    </row>
    <row r="368" spans="18:25">
      <c r="R368" s="1"/>
      <c r="S368" s="1"/>
      <c r="T368" s="1"/>
      <c r="U368" s="1"/>
      <c r="V368" s="1"/>
      <c r="W368" s="1"/>
      <c r="X368" s="1"/>
      <c r="Y368" s="1"/>
    </row>
    <row r="369" spans="18:25">
      <c r="R369" s="1"/>
      <c r="S369" s="1"/>
      <c r="T369" s="1"/>
      <c r="U369" s="1"/>
      <c r="V369" s="1"/>
      <c r="W369" s="1"/>
      <c r="X369" s="1"/>
      <c r="Y369" s="1"/>
    </row>
    <row r="370" spans="18:25">
      <c r="R370" s="1"/>
      <c r="S370" s="1"/>
      <c r="T370" s="1"/>
      <c r="U370" s="1"/>
      <c r="V370" s="1"/>
      <c r="W370" s="1"/>
      <c r="X370" s="1"/>
      <c r="Y370" s="1"/>
    </row>
    <row r="371" spans="18:25">
      <c r="R371" s="1"/>
      <c r="S371" s="1"/>
      <c r="T371" s="1"/>
      <c r="U371" s="1"/>
      <c r="V371" s="1"/>
      <c r="W371" s="1"/>
      <c r="X371" s="1"/>
      <c r="Y371" s="1"/>
    </row>
    <row r="372" spans="18:25">
      <c r="R372" s="1"/>
      <c r="S372" s="1"/>
      <c r="T372" s="1"/>
      <c r="U372" s="1"/>
      <c r="V372" s="1"/>
      <c r="W372" s="1"/>
      <c r="X372" s="1"/>
      <c r="Y372" s="1"/>
    </row>
    <row r="373" spans="18:25">
      <c r="R373" s="1"/>
      <c r="S373" s="1"/>
      <c r="T373" s="1"/>
      <c r="U373" s="1"/>
      <c r="V373" s="1"/>
      <c r="W373" s="1"/>
      <c r="X373" s="1"/>
      <c r="Y373" s="1"/>
    </row>
    <row r="374" spans="18:25">
      <c r="R374" s="1"/>
      <c r="S374" s="1"/>
      <c r="T374" s="1"/>
      <c r="U374" s="1"/>
      <c r="V374" s="1"/>
      <c r="W374" s="1"/>
      <c r="X374" s="1"/>
      <c r="Y374" s="1"/>
    </row>
    <row r="375" spans="18:25">
      <c r="R375" s="1"/>
      <c r="S375" s="1"/>
      <c r="T375" s="1"/>
      <c r="U375" s="1"/>
      <c r="V375" s="1"/>
      <c r="W375" s="1"/>
      <c r="X375" s="1"/>
      <c r="Y375" s="1"/>
    </row>
    <row r="376" spans="18:25">
      <c r="R376" s="1"/>
      <c r="S376" s="1"/>
      <c r="T376" s="1"/>
      <c r="U376" s="1"/>
      <c r="V376" s="1"/>
      <c r="W376" s="1"/>
      <c r="X376" s="1"/>
      <c r="Y376" s="1"/>
    </row>
    <row r="377" spans="18:25">
      <c r="R377" s="1"/>
      <c r="S377" s="1"/>
      <c r="T377" s="1"/>
      <c r="U377" s="1"/>
      <c r="V377" s="1"/>
      <c r="W377" s="1"/>
      <c r="X377" s="1"/>
      <c r="Y377" s="1"/>
    </row>
    <row r="378" spans="18:25">
      <c r="R378" s="1"/>
      <c r="S378" s="1"/>
      <c r="T378" s="1"/>
      <c r="U378" s="1"/>
      <c r="V378" s="1"/>
      <c r="W378" s="1"/>
      <c r="X378" s="1"/>
      <c r="Y378" s="1"/>
    </row>
    <row r="379" spans="18:25">
      <c r="R379" s="1"/>
      <c r="S379" s="1"/>
      <c r="T379" s="1"/>
      <c r="U379" s="1"/>
      <c r="V379" s="1"/>
      <c r="W379" s="1"/>
      <c r="X379" s="1"/>
      <c r="Y379" s="1"/>
    </row>
    <row r="380" spans="18:25">
      <c r="R380" s="1"/>
      <c r="S380" s="1"/>
      <c r="T380" s="1"/>
      <c r="U380" s="1"/>
      <c r="V380" s="1"/>
      <c r="W380" s="1"/>
      <c r="X380" s="1"/>
      <c r="Y380" s="1"/>
    </row>
  </sheetData>
  <mergeCells count="384">
    <mergeCell ref="P1:Q2"/>
    <mergeCell ref="P89:P90"/>
    <mergeCell ref="P96:P97"/>
    <mergeCell ref="P103:P104"/>
    <mergeCell ref="N89:N90"/>
    <mergeCell ref="O89:O90"/>
    <mergeCell ref="M96:M97"/>
    <mergeCell ref="N96:N97"/>
    <mergeCell ref="O96:O97"/>
    <mergeCell ref="N103:N104"/>
    <mergeCell ref="O103:O104"/>
    <mergeCell ref="Q80:Q85"/>
    <mergeCell ref="Q74:Q79"/>
    <mergeCell ref="Q67:Q73"/>
    <mergeCell ref="Q15:Q21"/>
    <mergeCell ref="P11:P12"/>
    <mergeCell ref="P18:P19"/>
    <mergeCell ref="P25:P26"/>
    <mergeCell ref="P32:P33"/>
    <mergeCell ref="P37:P38"/>
    <mergeCell ref="P55:P56"/>
    <mergeCell ref="P63:P64"/>
    <mergeCell ref="P70:P71"/>
    <mergeCell ref="Q29:Q35"/>
    <mergeCell ref="Q86:Q92"/>
    <mergeCell ref="Q151:Q157"/>
    <mergeCell ref="Q144:Q150"/>
    <mergeCell ref="A114:A120"/>
    <mergeCell ref="B114:C120"/>
    <mergeCell ref="D114:D120"/>
    <mergeCell ref="E114:E120"/>
    <mergeCell ref="F114:F120"/>
    <mergeCell ref="Q114:Q120"/>
    <mergeCell ref="M117:M118"/>
    <mergeCell ref="N117:N118"/>
    <mergeCell ref="O117:O118"/>
    <mergeCell ref="E86:E92"/>
    <mergeCell ref="F86:F92"/>
    <mergeCell ref="G89:G90"/>
    <mergeCell ref="A93:A99"/>
    <mergeCell ref="Q100:Q106"/>
    <mergeCell ref="Q107:Q113"/>
    <mergeCell ref="P117:P118"/>
    <mergeCell ref="D100:D106"/>
    <mergeCell ref="G103:G104"/>
    <mergeCell ref="D107:D113"/>
    <mergeCell ref="B107:C113"/>
    <mergeCell ref="Q192:Q198"/>
    <mergeCell ref="Q172:Q178"/>
    <mergeCell ref="Q179:Q185"/>
    <mergeCell ref="P168:P169"/>
    <mergeCell ref="P175:P176"/>
    <mergeCell ref="P195:P196"/>
    <mergeCell ref="P161:P162"/>
    <mergeCell ref="Q165:Q171"/>
    <mergeCell ref="J195:J196"/>
    <mergeCell ref="J175:J176"/>
    <mergeCell ref="A144:A150"/>
    <mergeCell ref="B144:C150"/>
    <mergeCell ref="F137:F143"/>
    <mergeCell ref="E123:E129"/>
    <mergeCell ref="F123:F129"/>
    <mergeCell ref="O195:O196"/>
    <mergeCell ref="M195:M196"/>
    <mergeCell ref="N195:N196"/>
    <mergeCell ref="P182:P183"/>
    <mergeCell ref="D130:D136"/>
    <mergeCell ref="B130:C136"/>
    <mergeCell ref="P126:P127"/>
    <mergeCell ref="P133:P134"/>
    <mergeCell ref="P140:P141"/>
    <mergeCell ref="P147:P148"/>
    <mergeCell ref="P154:P155"/>
    <mergeCell ref="I195:I196"/>
    <mergeCell ref="I175:I176"/>
    <mergeCell ref="A137:A143"/>
    <mergeCell ref="B137:C143"/>
    <mergeCell ref="B93:C99"/>
    <mergeCell ref="A100:A106"/>
    <mergeCell ref="B100:C106"/>
    <mergeCell ref="A107:A113"/>
    <mergeCell ref="G96:G97"/>
    <mergeCell ref="E100:E106"/>
    <mergeCell ref="F100:F106"/>
    <mergeCell ref="A122:Q122"/>
    <mergeCell ref="Q137:Q143"/>
    <mergeCell ref="F130:F136"/>
    <mergeCell ref="E130:E136"/>
    <mergeCell ref="G126:G127"/>
    <mergeCell ref="G117:G118"/>
    <mergeCell ref="G147:G148"/>
    <mergeCell ref="D137:D143"/>
    <mergeCell ref="G140:G141"/>
    <mergeCell ref="D144:D150"/>
    <mergeCell ref="G110:G111"/>
    <mergeCell ref="K175:K176"/>
    <mergeCell ref="L175:L176"/>
    <mergeCell ref="L140:L141"/>
    <mergeCell ref="A123:A129"/>
    <mergeCell ref="B123:C129"/>
    <mergeCell ref="D123:D129"/>
    <mergeCell ref="H147:H148"/>
    <mergeCell ref="I147:I148"/>
    <mergeCell ref="H89:H90"/>
    <mergeCell ref="I89:I90"/>
    <mergeCell ref="J168:J169"/>
    <mergeCell ref="K168:K169"/>
    <mergeCell ref="L161:L162"/>
    <mergeCell ref="H103:H104"/>
    <mergeCell ref="H96:H97"/>
    <mergeCell ref="I96:I97"/>
    <mergeCell ref="A130:A136"/>
    <mergeCell ref="D151:D157"/>
    <mergeCell ref="G133:G134"/>
    <mergeCell ref="H133:H134"/>
    <mergeCell ref="I133:I134"/>
    <mergeCell ref="E144:E150"/>
    <mergeCell ref="F144:F150"/>
    <mergeCell ref="E137:E143"/>
    <mergeCell ref="Q130:Q136"/>
    <mergeCell ref="J133:J134"/>
    <mergeCell ref="K133:K134"/>
    <mergeCell ref="L133:L134"/>
    <mergeCell ref="N140:N141"/>
    <mergeCell ref="H126:H127"/>
    <mergeCell ref="Q93:Q99"/>
    <mergeCell ref="H117:H118"/>
    <mergeCell ref="I117:I118"/>
    <mergeCell ref="J117:J118"/>
    <mergeCell ref="K117:K118"/>
    <mergeCell ref="L117:L118"/>
    <mergeCell ref="N126:N127"/>
    <mergeCell ref="O140:O141"/>
    <mergeCell ref="O126:O127"/>
    <mergeCell ref="Q123:Q129"/>
    <mergeCell ref="H110:H111"/>
    <mergeCell ref="I110:I111"/>
    <mergeCell ref="J110:J111"/>
    <mergeCell ref="K110:K111"/>
    <mergeCell ref="L110:L111"/>
    <mergeCell ref="K140:K141"/>
    <mergeCell ref="M103:M104"/>
    <mergeCell ref="M133:M134"/>
    <mergeCell ref="A192:A198"/>
    <mergeCell ref="B192:C198"/>
    <mergeCell ref="D192:D198"/>
    <mergeCell ref="E192:E198"/>
    <mergeCell ref="F192:F198"/>
    <mergeCell ref="A186:A191"/>
    <mergeCell ref="K154:K155"/>
    <mergeCell ref="L154:L155"/>
    <mergeCell ref="M154:M155"/>
    <mergeCell ref="B151:C157"/>
    <mergeCell ref="I168:I169"/>
    <mergeCell ref="B186:C191"/>
    <mergeCell ref="D186:D191"/>
    <mergeCell ref="E186:E191"/>
    <mergeCell ref="F186:F191"/>
    <mergeCell ref="G195:G196"/>
    <mergeCell ref="H195:H196"/>
    <mergeCell ref="L195:L196"/>
    <mergeCell ref="F151:F157"/>
    <mergeCell ref="E151:E157"/>
    <mergeCell ref="A165:A171"/>
    <mergeCell ref="G154:G155"/>
    <mergeCell ref="F165:F171"/>
    <mergeCell ref="A151:A157"/>
    <mergeCell ref="M161:M162"/>
    <mergeCell ref="H140:H141"/>
    <mergeCell ref="I140:I141"/>
    <mergeCell ref="J140:J141"/>
    <mergeCell ref="I154:I155"/>
    <mergeCell ref="J154:J155"/>
    <mergeCell ref="H154:H155"/>
    <mergeCell ref="H168:H169"/>
    <mergeCell ref="M147:M148"/>
    <mergeCell ref="J147:J148"/>
    <mergeCell ref="K147:K148"/>
    <mergeCell ref="M140:M141"/>
    <mergeCell ref="O70:O71"/>
    <mergeCell ref="M63:M64"/>
    <mergeCell ref="N63:N64"/>
    <mergeCell ref="O63:O64"/>
    <mergeCell ref="M70:M71"/>
    <mergeCell ref="N70:N71"/>
    <mergeCell ref="A59:Q59"/>
    <mergeCell ref="J96:J97"/>
    <mergeCell ref="K96:K97"/>
    <mergeCell ref="L96:L97"/>
    <mergeCell ref="I70:I71"/>
    <mergeCell ref="J70:J71"/>
    <mergeCell ref="K70:K71"/>
    <mergeCell ref="L70:L71"/>
    <mergeCell ref="J89:J90"/>
    <mergeCell ref="K89:K90"/>
    <mergeCell ref="L89:L90"/>
    <mergeCell ref="M89:M90"/>
    <mergeCell ref="D93:D99"/>
    <mergeCell ref="E93:E99"/>
    <mergeCell ref="F93:F99"/>
    <mergeCell ref="A86:A92"/>
    <mergeCell ref="B86:C92"/>
    <mergeCell ref="D86:D92"/>
    <mergeCell ref="A67:A73"/>
    <mergeCell ref="B67:C73"/>
    <mergeCell ref="D67:D73"/>
    <mergeCell ref="E67:E73"/>
    <mergeCell ref="F67:F73"/>
    <mergeCell ref="G63:G64"/>
    <mergeCell ref="F60:F66"/>
    <mergeCell ref="G70:G71"/>
    <mergeCell ref="H70:H71"/>
    <mergeCell ref="Q60:Q66"/>
    <mergeCell ref="I55:I56"/>
    <mergeCell ref="H55:H56"/>
    <mergeCell ref="N55:N56"/>
    <mergeCell ref="Q52:Q58"/>
    <mergeCell ref="K55:K56"/>
    <mergeCell ref="L63:L64"/>
    <mergeCell ref="A52:A58"/>
    <mergeCell ref="B52:C58"/>
    <mergeCell ref="O55:O56"/>
    <mergeCell ref="A60:A66"/>
    <mergeCell ref="B60:C66"/>
    <mergeCell ref="D60:D66"/>
    <mergeCell ref="E60:E66"/>
    <mergeCell ref="J63:J64"/>
    <mergeCell ref="K63:K64"/>
    <mergeCell ref="H63:H64"/>
    <mergeCell ref="I63:I64"/>
    <mergeCell ref="O32:O33"/>
    <mergeCell ref="D52:D58"/>
    <mergeCell ref="E52:E58"/>
    <mergeCell ref="Q37:Q51"/>
    <mergeCell ref="A36:Q36"/>
    <mergeCell ref="A37:A51"/>
    <mergeCell ref="B37:C51"/>
    <mergeCell ref="D37:D51"/>
    <mergeCell ref="E37:E51"/>
    <mergeCell ref="F37:F51"/>
    <mergeCell ref="G37:G46"/>
    <mergeCell ref="H37:H46"/>
    <mergeCell ref="I37:I38"/>
    <mergeCell ref="K37:K38"/>
    <mergeCell ref="L37:L38"/>
    <mergeCell ref="M37:M38"/>
    <mergeCell ref="N37:N38"/>
    <mergeCell ref="O37:O38"/>
    <mergeCell ref="J37:J38"/>
    <mergeCell ref="J55:J56"/>
    <mergeCell ref="L55:L56"/>
    <mergeCell ref="M55:M56"/>
    <mergeCell ref="F52:F58"/>
    <mergeCell ref="G55:G56"/>
    <mergeCell ref="A29:A35"/>
    <mergeCell ref="B29:C35"/>
    <mergeCell ref="D29:D35"/>
    <mergeCell ref="E29:E35"/>
    <mergeCell ref="F29:F35"/>
    <mergeCell ref="A22:A28"/>
    <mergeCell ref="B22:C28"/>
    <mergeCell ref="D22:D28"/>
    <mergeCell ref="E22:E28"/>
    <mergeCell ref="F22:F28"/>
    <mergeCell ref="O18:O19"/>
    <mergeCell ref="M18:M19"/>
    <mergeCell ref="N18:N19"/>
    <mergeCell ref="B15:C21"/>
    <mergeCell ref="Q8:Q14"/>
    <mergeCell ref="H11:H12"/>
    <mergeCell ref="I11:I12"/>
    <mergeCell ref="L11:L12"/>
    <mergeCell ref="K25:K26"/>
    <mergeCell ref="Q22:Q28"/>
    <mergeCell ref="G25:G26"/>
    <mergeCell ref="H25:H26"/>
    <mergeCell ref="I25:I26"/>
    <mergeCell ref="J25:J26"/>
    <mergeCell ref="L25:L26"/>
    <mergeCell ref="M25:M26"/>
    <mergeCell ref="N25:N26"/>
    <mergeCell ref="O25:O26"/>
    <mergeCell ref="O11:O12"/>
    <mergeCell ref="L18:L19"/>
    <mergeCell ref="J11:J12"/>
    <mergeCell ref="K11:K12"/>
    <mergeCell ref="F8:F14"/>
    <mergeCell ref="B8:C14"/>
    <mergeCell ref="O168:O169"/>
    <mergeCell ref="B158:C164"/>
    <mergeCell ref="D158:D164"/>
    <mergeCell ref="E158:E164"/>
    <mergeCell ref="G161:G162"/>
    <mergeCell ref="H161:H162"/>
    <mergeCell ref="I161:I162"/>
    <mergeCell ref="J161:J162"/>
    <mergeCell ref="F179:F185"/>
    <mergeCell ref="E179:E185"/>
    <mergeCell ref="D179:D185"/>
    <mergeCell ref="B179:C185"/>
    <mergeCell ref="G182:G183"/>
    <mergeCell ref="H182:H183"/>
    <mergeCell ref="I182:I183"/>
    <mergeCell ref="J182:J183"/>
    <mergeCell ref="K182:K183"/>
    <mergeCell ref="L182:L183"/>
    <mergeCell ref="M182:M183"/>
    <mergeCell ref="F158:F164"/>
    <mergeCell ref="G168:G169"/>
    <mergeCell ref="L168:L169"/>
    <mergeCell ref="M168:M169"/>
    <mergeCell ref="N168:N169"/>
    <mergeCell ref="M11:M12"/>
    <mergeCell ref="N11:N12"/>
    <mergeCell ref="E8:E14"/>
    <mergeCell ref="G11:G12"/>
    <mergeCell ref="F74:F79"/>
    <mergeCell ref="K195:K196"/>
    <mergeCell ref="B165:C171"/>
    <mergeCell ref="D165:D171"/>
    <mergeCell ref="E165:E171"/>
    <mergeCell ref="G32:G33"/>
    <mergeCell ref="H32:H33"/>
    <mergeCell ref="I32:I33"/>
    <mergeCell ref="J32:J33"/>
    <mergeCell ref="K32:K33"/>
    <mergeCell ref="L32:L33"/>
    <mergeCell ref="M32:M33"/>
    <mergeCell ref="N32:N33"/>
    <mergeCell ref="I103:I104"/>
    <mergeCell ref="J103:J104"/>
    <mergeCell ref="K103:K104"/>
    <mergeCell ref="L103:L104"/>
    <mergeCell ref="F107:F113"/>
    <mergeCell ref="E107:E113"/>
    <mergeCell ref="L147:L148"/>
    <mergeCell ref="F80:F85"/>
    <mergeCell ref="B74:C79"/>
    <mergeCell ref="A74:A79"/>
    <mergeCell ref="D74:D79"/>
    <mergeCell ref="E74:E79"/>
    <mergeCell ref="Q186:Q191"/>
    <mergeCell ref="B3:Q3"/>
    <mergeCell ref="B4:C4"/>
    <mergeCell ref="B5:C5"/>
    <mergeCell ref="A7:Q7"/>
    <mergeCell ref="A8:A14"/>
    <mergeCell ref="A6:Q6"/>
    <mergeCell ref="M175:M176"/>
    <mergeCell ref="B172:C178"/>
    <mergeCell ref="D172:D178"/>
    <mergeCell ref="E172:E178"/>
    <mergeCell ref="F172:F178"/>
    <mergeCell ref="G175:G176"/>
    <mergeCell ref="H175:H176"/>
    <mergeCell ref="K161:K162"/>
    <mergeCell ref="A172:A178"/>
    <mergeCell ref="A158:A164"/>
    <mergeCell ref="Q158:Q164"/>
    <mergeCell ref="A179:A185"/>
    <mergeCell ref="D8:D14"/>
    <mergeCell ref="M110:M111"/>
    <mergeCell ref="N110:N111"/>
    <mergeCell ref="O110:O111"/>
    <mergeCell ref="P110:P111"/>
    <mergeCell ref="I126:I127"/>
    <mergeCell ref="J126:J127"/>
    <mergeCell ref="K126:K127"/>
    <mergeCell ref="L126:L127"/>
    <mergeCell ref="M126:M127"/>
    <mergeCell ref="A121:Q121"/>
    <mergeCell ref="A15:A21"/>
    <mergeCell ref="D15:D21"/>
    <mergeCell ref="E15:E21"/>
    <mergeCell ref="F15:F21"/>
    <mergeCell ref="G18:G19"/>
    <mergeCell ref="H18:H19"/>
    <mergeCell ref="I18:I19"/>
    <mergeCell ref="J18:J19"/>
    <mergeCell ref="K18:K19"/>
    <mergeCell ref="A80:A85"/>
    <mergeCell ref="B80:C85"/>
    <mergeCell ref="D80:D85"/>
    <mergeCell ref="E80:E85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4" manualBreakCount="4">
    <brk id="28" max="16" man="1"/>
    <brk id="73" max="16" man="1"/>
    <brk id="120" max="16" man="1"/>
    <brk id="164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меропр.</vt:lpstr>
      <vt:lpstr>'Перечень меропр.'!Область_печати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2023-10-05T07:52:04Z</cp:lastPrinted>
  <dcterms:created xsi:type="dcterms:W3CDTF">2012-09-11T11:25:31Z</dcterms:created>
  <dcterms:modified xsi:type="dcterms:W3CDTF">2023-10-05T07:52:13Z</dcterms:modified>
</cp:coreProperties>
</file>