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Лист1!$A$1:$N$45</definedName>
  </definedNames>
  <calcPr calcId="125725"/>
</workbook>
</file>

<file path=xl/calcChain.xml><?xml version="1.0" encoding="utf-8"?>
<calcChain xmlns="http://schemas.openxmlformats.org/spreadsheetml/2006/main">
  <c r="K37" i="1"/>
  <c r="K43"/>
  <c r="M37"/>
  <c r="M43" s="1"/>
  <c r="J28"/>
  <c r="G28" s="1"/>
  <c r="J43"/>
  <c r="J42"/>
  <c r="I43"/>
  <c r="I42"/>
  <c r="I40"/>
  <c r="G42"/>
  <c r="G36"/>
  <c r="G30"/>
  <c r="L42"/>
  <c r="K42"/>
  <c r="L43"/>
  <c r="H43"/>
  <c r="L40"/>
  <c r="M28"/>
  <c r="L28"/>
  <c r="L34"/>
  <c r="L30"/>
  <c r="K31"/>
  <c r="K28"/>
  <c r="K30"/>
  <c r="J30"/>
  <c r="I37"/>
  <c r="K34" l="1"/>
  <c r="K40" s="1"/>
  <c r="G37"/>
  <c r="G43" s="1"/>
  <c r="J40"/>
  <c r="G39"/>
  <c r="G38"/>
  <c r="G35"/>
  <c r="G33"/>
  <c r="G32"/>
  <c r="G31"/>
  <c r="G29"/>
  <c r="H34"/>
  <c r="I45" l="1"/>
  <c r="I44"/>
  <c r="I41"/>
  <c r="H42"/>
  <c r="I28"/>
  <c r="H28"/>
  <c r="J41" l="1"/>
  <c r="K41"/>
  <c r="L41"/>
  <c r="M41"/>
  <c r="J44"/>
  <c r="K44"/>
  <c r="L44"/>
  <c r="J45"/>
  <c r="K45"/>
  <c r="L45"/>
  <c r="M45"/>
  <c r="H45"/>
  <c r="H44"/>
  <c r="H41"/>
  <c r="L21"/>
  <c r="L14"/>
  <c r="L8"/>
  <c r="M34" l="1"/>
  <c r="M40" l="1"/>
  <c r="G34"/>
  <c r="G40" s="1"/>
  <c r="I8"/>
  <c r="J8"/>
  <c r="K8"/>
  <c r="K14"/>
  <c r="G19"/>
  <c r="G18"/>
  <c r="G16"/>
  <c r="G15"/>
  <c r="H14"/>
  <c r="J21"/>
  <c r="G13"/>
  <c r="G12"/>
  <c r="G9"/>
  <c r="H8"/>
  <c r="G22"/>
  <c r="G26"/>
  <c r="G45" s="1"/>
  <c r="G25"/>
  <c r="G44" s="1"/>
  <c r="I21"/>
  <c r="H21"/>
  <c r="H40" s="1"/>
  <c r="O44"/>
  <c r="O41"/>
  <c r="G41" l="1"/>
  <c r="O45"/>
  <c r="O43"/>
  <c r="O40" l="1"/>
  <c r="O42"/>
</calcChain>
</file>

<file path=xl/sharedStrings.xml><?xml version="1.0" encoding="utf-8"?>
<sst xmlns="http://schemas.openxmlformats.org/spreadsheetml/2006/main" count="99" uniqueCount="46">
  <si>
    <t>№ п/п</t>
  </si>
  <si>
    <t>Наименование мероприятия</t>
  </si>
  <si>
    <t>Источники финансирования</t>
  </si>
  <si>
    <t>Всего</t>
  </si>
  <si>
    <t>Всего:</t>
  </si>
  <si>
    <t>Федеральный бюджет</t>
  </si>
  <si>
    <t>Областной бюджет</t>
  </si>
  <si>
    <t>Внебюджетные источники</t>
  </si>
  <si>
    <t>Исполнители</t>
  </si>
  <si>
    <t>Срок начала/ окончания работ</t>
  </si>
  <si>
    <t>Бюджет поселения</t>
  </si>
  <si>
    <t>Бюджет поселений</t>
  </si>
  <si>
    <t>Объёмы финансирования, руб.</t>
  </si>
  <si>
    <t xml:space="preserve">Управление образования администрация МО "Устьянский муниципальный район", </t>
  </si>
  <si>
    <t>Соисполнители</t>
  </si>
  <si>
    <t>Ожидаемый  результат</t>
  </si>
  <si>
    <t>2. Обспечение строительства объектов спортивной направленности</t>
  </si>
  <si>
    <t xml:space="preserve">Итого по Программе </t>
  </si>
  <si>
    <t>1.1.</t>
  </si>
  <si>
    <t>1.2.</t>
  </si>
  <si>
    <t>2.1.</t>
  </si>
  <si>
    <t>1. Обеспечение строительства объектов социальной направленности</t>
  </si>
  <si>
    <t xml:space="preserve"> Проектирование, экспертиза и строительство лыжно-биатлонного центра в д. Малиновка (2 этап)</t>
  </si>
  <si>
    <t>3. Обспечение мероприятий по переселению граждан из аварийного жилищного фонда.</t>
  </si>
  <si>
    <t>3.1.</t>
  </si>
  <si>
    <t>Приобретение помещений в многоквартирных жилых домах для переселения граждан из аварийного жилищного фонда.</t>
  </si>
  <si>
    <t xml:space="preserve"> Строительство здания спортзала  МБОУ "Октябрьская средняя общеобразовательная школа № 1"</t>
  </si>
  <si>
    <t xml:space="preserve"> Разработка проектно-сметной документации на строительство Дома детского и молодежного творчества в п.Октябрьский</t>
  </si>
  <si>
    <t>Увеличение количества объектов для обеспечения права населения в качественном физическом образовании детей 1объект на 807 мест</t>
  </si>
  <si>
    <t>Получение проектно -сметной документации на 1 объект</t>
  </si>
  <si>
    <t>Увеличение количества объектов спортивной направленности. Строительство 1 сооружения</t>
  </si>
  <si>
    <t>2020 год/2024 год</t>
  </si>
  <si>
    <t>2020г./2025г.</t>
  </si>
  <si>
    <t>2020 г./2025г.</t>
  </si>
  <si>
    <t>2020 год/2025 год</t>
  </si>
  <si>
    <t>Администрация Устьянского муниципального района Архангельской области</t>
  </si>
  <si>
    <t>3.2.</t>
  </si>
  <si>
    <t>Управление строительства и инфраструктуры администрации МО  "Устьянский муниципальный район"</t>
  </si>
  <si>
    <t>Мероприятия в области переселения граждан из аварийного жилищного фонда</t>
  </si>
  <si>
    <t>Приобретение помещений в многоквартирных жилых домах для переселения граждан из аварийного жилищного фонда - 84кв. Предоставление дополнительных мер поддержки по обеспечению жилыми помещениями в форме субсидии</t>
  </si>
  <si>
    <t>Получение положит.закл-я на обоснов-е инвестиций 7шт, разработка квартирограмм 1 шт, разработка докум.тер-го планир-я для проект-я под строительство 3 шт., заключение спец.орг-и  285 ед., получение технич.док-и 252 ед., получение оценки стоим. жил. пом-й 171 ед., снос - 50ед.; обследование -  102ед.</t>
  </si>
  <si>
    <t>к Программе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</t>
  </si>
  <si>
    <t>Перечень мероприятий муниципальной программы "Социальное строительство и обеспечение качественным, доступным жильеми услугами жилищно-коммунального хозяйства населения Устьянского муниципального округа"</t>
  </si>
  <si>
    <t>-</t>
  </si>
  <si>
    <t>Приложение № 2</t>
  </si>
  <si>
    <t>Местный бюджет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</si>
</sst>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165" fontId="4" fillId="2" borderId="4" xfId="0" applyNumberFormat="1" applyFont="1" applyFill="1" applyBorder="1" applyAlignment="1">
      <alignment vertical="center" wrapText="1"/>
    </xf>
    <xf numFmtId="165" fontId="4" fillId="2" borderId="5" xfId="0" applyNumberFormat="1" applyFont="1" applyFill="1" applyBorder="1" applyAlignment="1">
      <alignment vertical="center" wrapText="1"/>
    </xf>
    <xf numFmtId="165" fontId="4" fillId="2" borderId="6" xfId="0" applyNumberFormat="1" applyFont="1" applyFill="1" applyBorder="1" applyAlignment="1">
      <alignment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horizontal="center" wrapText="1"/>
    </xf>
    <xf numFmtId="164" fontId="7" fillId="2" borderId="1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0" fontId="0" fillId="0" borderId="0" xfId="0" applyFont="1"/>
    <xf numFmtId="164" fontId="7" fillId="0" borderId="1" xfId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0" fontId="0" fillId="0" borderId="0" xfId="0" applyFont="1" applyBorder="1"/>
    <xf numFmtId="164" fontId="7" fillId="0" borderId="0" xfId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9" fillId="0" borderId="0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3"/>
  <sheetViews>
    <sheetView tabSelected="1" view="pageBreakPreview" zoomScale="80" zoomScaleNormal="75" zoomScaleSheetLayoutView="80" zoomScalePageLayoutView="75" workbookViewId="0">
      <pane ySplit="6" topLeftCell="A22" activePane="bottomLeft" state="frozen"/>
      <selection pane="bottomLeft" activeCell="F44" sqref="F44"/>
    </sheetView>
  </sheetViews>
  <sheetFormatPr defaultRowHeight="12.75"/>
  <cols>
    <col min="1" max="1" width="8.5703125" style="11" customWidth="1"/>
    <col min="2" max="2" width="29.85546875" style="11" customWidth="1"/>
    <col min="3" max="3" width="19" style="11" customWidth="1"/>
    <col min="4" max="4" width="16.28515625" style="11" customWidth="1"/>
    <col min="5" max="5" width="15.85546875" style="11" customWidth="1"/>
    <col min="6" max="6" width="23.28515625" style="11" customWidth="1"/>
    <col min="7" max="7" width="21.28515625" style="11" customWidth="1"/>
    <col min="8" max="8" width="17" style="11" bestFit="1" customWidth="1"/>
    <col min="9" max="9" width="19.5703125" style="11" customWidth="1"/>
    <col min="10" max="10" width="22.28515625" style="11" customWidth="1"/>
    <col min="11" max="12" width="19.140625" style="11" customWidth="1"/>
    <col min="13" max="13" width="17.5703125" style="11" customWidth="1"/>
    <col min="14" max="14" width="24.28515625" style="11" customWidth="1"/>
    <col min="15" max="15" width="23.140625" style="11" customWidth="1"/>
    <col min="16" max="16" width="24.7109375" style="11" customWidth="1"/>
    <col min="17" max="16384" width="9.140625" style="11"/>
  </cols>
  <sheetData>
    <row r="1" spans="1:20">
      <c r="A1" s="34" t="s">
        <v>44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20" ht="58.5" customHeight="1">
      <c r="M2" s="35" t="s">
        <v>41</v>
      </c>
      <c r="N2" s="35"/>
      <c r="O2" s="7"/>
      <c r="P2" s="7"/>
    </row>
    <row r="3" spans="1:20" ht="48.75" customHeight="1">
      <c r="A3" s="39" t="s">
        <v>42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7"/>
      <c r="P3" s="7"/>
    </row>
    <row r="4" spans="1:20" ht="12.75" customHeight="1">
      <c r="M4" s="8"/>
      <c r="N4" s="8"/>
      <c r="O4" s="7"/>
      <c r="P4" s="7"/>
    </row>
    <row r="5" spans="1:20" s="2" customFormat="1" ht="51" customHeight="1">
      <c r="A5" s="26" t="s">
        <v>0</v>
      </c>
      <c r="B5" s="26" t="s">
        <v>1</v>
      </c>
      <c r="C5" s="26" t="s">
        <v>8</v>
      </c>
      <c r="D5" s="36" t="s">
        <v>14</v>
      </c>
      <c r="E5" s="26" t="s">
        <v>9</v>
      </c>
      <c r="F5" s="26" t="s">
        <v>2</v>
      </c>
      <c r="G5" s="26" t="s">
        <v>12</v>
      </c>
      <c r="H5" s="26"/>
      <c r="I5" s="26"/>
      <c r="J5" s="26"/>
      <c r="K5" s="26"/>
      <c r="L5" s="26"/>
      <c r="M5" s="26"/>
      <c r="N5" s="26" t="s">
        <v>15</v>
      </c>
      <c r="O5" s="1"/>
      <c r="P5" s="1"/>
      <c r="Q5" s="1"/>
      <c r="R5" s="1"/>
      <c r="S5" s="1"/>
      <c r="T5" s="1"/>
    </row>
    <row r="6" spans="1:20" s="2" customFormat="1">
      <c r="A6" s="26"/>
      <c r="B6" s="26"/>
      <c r="C6" s="26"/>
      <c r="D6" s="37"/>
      <c r="E6" s="26"/>
      <c r="F6" s="26"/>
      <c r="G6" s="18" t="s">
        <v>3</v>
      </c>
      <c r="H6" s="18">
        <v>2020</v>
      </c>
      <c r="I6" s="18">
        <v>2021</v>
      </c>
      <c r="J6" s="18">
        <v>2022</v>
      </c>
      <c r="K6" s="18">
        <v>2023</v>
      </c>
      <c r="L6" s="18">
        <v>2024</v>
      </c>
      <c r="M6" s="18">
        <v>2025</v>
      </c>
      <c r="N6" s="26"/>
      <c r="O6" s="1"/>
      <c r="P6" s="1"/>
      <c r="Q6" s="1"/>
      <c r="R6" s="1"/>
      <c r="S6" s="1"/>
      <c r="T6" s="1"/>
    </row>
    <row r="7" spans="1:20" s="2" customFormat="1" ht="27" customHeight="1">
      <c r="A7" s="38" t="s">
        <v>21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18"/>
      <c r="O7" s="1"/>
      <c r="P7" s="1"/>
      <c r="Q7" s="1"/>
      <c r="R7" s="1"/>
      <c r="S7" s="1"/>
      <c r="T7" s="1"/>
    </row>
    <row r="8" spans="1:20" s="2" customFormat="1" ht="21.75" customHeight="1">
      <c r="A8" s="22" t="s">
        <v>18</v>
      </c>
      <c r="B8" s="27" t="s">
        <v>26</v>
      </c>
      <c r="C8" s="22" t="s">
        <v>35</v>
      </c>
      <c r="D8" s="22" t="s">
        <v>13</v>
      </c>
      <c r="E8" s="22" t="s">
        <v>32</v>
      </c>
      <c r="F8" s="17" t="s">
        <v>4</v>
      </c>
      <c r="G8" s="9" t="s">
        <v>43</v>
      </c>
      <c r="H8" s="9">
        <f t="shared" ref="H8:L8" si="0">H9+H10+H11+H12+H13</f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 t="s">
        <v>43</v>
      </c>
      <c r="N8" s="22" t="s">
        <v>28</v>
      </c>
      <c r="O8" s="1"/>
      <c r="P8" s="1"/>
      <c r="Q8" s="1"/>
      <c r="R8" s="1"/>
      <c r="S8" s="1"/>
      <c r="T8" s="1"/>
    </row>
    <row r="9" spans="1:20" s="2" customFormat="1" ht="21.75" customHeight="1">
      <c r="A9" s="22"/>
      <c r="B9" s="22"/>
      <c r="C9" s="22"/>
      <c r="D9" s="22"/>
      <c r="E9" s="22"/>
      <c r="F9" s="17" t="s">
        <v>5</v>
      </c>
      <c r="G9" s="10">
        <f>H9+I9+M9</f>
        <v>0</v>
      </c>
      <c r="H9" s="10">
        <v>0</v>
      </c>
      <c r="I9" s="10">
        <v>0</v>
      </c>
      <c r="J9" s="10"/>
      <c r="K9" s="10"/>
      <c r="L9" s="10">
        <v>0</v>
      </c>
      <c r="M9" s="10">
        <v>0</v>
      </c>
      <c r="N9" s="22"/>
      <c r="O9" s="1"/>
      <c r="P9" s="1"/>
      <c r="Q9" s="1"/>
      <c r="R9" s="1"/>
      <c r="S9" s="1"/>
      <c r="T9" s="1"/>
    </row>
    <row r="10" spans="1:20" s="2" customFormat="1" ht="21.75" customHeight="1">
      <c r="A10" s="22"/>
      <c r="B10" s="22"/>
      <c r="C10" s="22"/>
      <c r="D10" s="22"/>
      <c r="E10" s="22"/>
      <c r="F10" s="17" t="s">
        <v>6</v>
      </c>
      <c r="G10" s="10" t="s">
        <v>43</v>
      </c>
      <c r="H10" s="10"/>
      <c r="I10" s="10"/>
      <c r="J10" s="10"/>
      <c r="K10" s="10"/>
      <c r="L10" s="10"/>
      <c r="M10" s="10" t="s">
        <v>43</v>
      </c>
      <c r="N10" s="22"/>
      <c r="O10" s="1"/>
      <c r="P10" s="1"/>
      <c r="Q10" s="1"/>
      <c r="R10" s="1"/>
      <c r="S10" s="1"/>
      <c r="T10" s="1"/>
    </row>
    <row r="11" spans="1:20" s="2" customFormat="1" ht="21.75" customHeight="1">
      <c r="A11" s="22"/>
      <c r="B11" s="22"/>
      <c r="C11" s="22"/>
      <c r="D11" s="22"/>
      <c r="E11" s="22"/>
      <c r="F11" s="20" t="s">
        <v>45</v>
      </c>
      <c r="G11" s="10" t="s">
        <v>43</v>
      </c>
      <c r="H11" s="10"/>
      <c r="I11" s="10"/>
      <c r="J11" s="10"/>
      <c r="K11" s="10"/>
      <c r="L11" s="10"/>
      <c r="M11" s="10" t="s">
        <v>43</v>
      </c>
      <c r="N11" s="22"/>
      <c r="O11" s="1"/>
      <c r="P11" s="1"/>
      <c r="Q11" s="1"/>
      <c r="R11" s="1"/>
      <c r="S11" s="1"/>
      <c r="T11" s="1"/>
    </row>
    <row r="12" spans="1:20" s="2" customFormat="1" ht="21.75" customHeight="1">
      <c r="A12" s="22"/>
      <c r="B12" s="22"/>
      <c r="C12" s="22"/>
      <c r="D12" s="22"/>
      <c r="E12" s="22"/>
      <c r="F12" s="17" t="s">
        <v>11</v>
      </c>
      <c r="G12" s="10">
        <f>H12+I12+M12</f>
        <v>0</v>
      </c>
      <c r="H12" s="10">
        <v>0</v>
      </c>
      <c r="I12" s="10">
        <v>0</v>
      </c>
      <c r="J12" s="10"/>
      <c r="K12" s="10"/>
      <c r="L12" s="10">
        <v>0</v>
      </c>
      <c r="M12" s="10">
        <v>0</v>
      </c>
      <c r="N12" s="22"/>
      <c r="O12" s="1"/>
      <c r="P12" s="1"/>
      <c r="Q12" s="1"/>
      <c r="R12" s="1"/>
      <c r="S12" s="1"/>
      <c r="T12" s="1"/>
    </row>
    <row r="13" spans="1:20" s="2" customFormat="1" ht="29.25" customHeight="1">
      <c r="A13" s="22"/>
      <c r="B13" s="22"/>
      <c r="C13" s="22"/>
      <c r="D13" s="22"/>
      <c r="E13" s="22"/>
      <c r="F13" s="17" t="s">
        <v>7</v>
      </c>
      <c r="G13" s="10">
        <f>H13+I13+M13</f>
        <v>0</v>
      </c>
      <c r="H13" s="10">
        <v>0</v>
      </c>
      <c r="I13" s="10">
        <v>0</v>
      </c>
      <c r="J13" s="10"/>
      <c r="K13" s="10"/>
      <c r="L13" s="10">
        <v>0</v>
      </c>
      <c r="M13" s="10">
        <v>0</v>
      </c>
      <c r="N13" s="22"/>
      <c r="O13" s="1"/>
      <c r="P13" s="1"/>
      <c r="Q13" s="1"/>
      <c r="R13" s="1"/>
      <c r="S13" s="1"/>
      <c r="T13" s="1"/>
    </row>
    <row r="14" spans="1:20" s="2" customFormat="1" ht="21.75" customHeight="1">
      <c r="A14" s="27" t="s">
        <v>19</v>
      </c>
      <c r="B14" s="27" t="s">
        <v>27</v>
      </c>
      <c r="C14" s="22" t="s">
        <v>35</v>
      </c>
      <c r="D14" s="22" t="s">
        <v>13</v>
      </c>
      <c r="E14" s="28" t="s">
        <v>33</v>
      </c>
      <c r="F14" s="17" t="s">
        <v>4</v>
      </c>
      <c r="G14" s="9" t="s">
        <v>43</v>
      </c>
      <c r="H14" s="9">
        <f>H15+H16+H17+H18+H19</f>
        <v>0</v>
      </c>
      <c r="I14" s="9"/>
      <c r="J14" s="9"/>
      <c r="K14" s="9">
        <f>K15+K16+K17+K18+K19</f>
        <v>0</v>
      </c>
      <c r="L14" s="9">
        <f>L15+L16+L17+L18+L19</f>
        <v>0</v>
      </c>
      <c r="M14" s="9" t="s">
        <v>43</v>
      </c>
      <c r="N14" s="22" t="s">
        <v>29</v>
      </c>
      <c r="O14" s="1"/>
      <c r="P14" s="1"/>
      <c r="Q14" s="1"/>
      <c r="R14" s="1"/>
      <c r="S14" s="1"/>
      <c r="T14" s="1"/>
    </row>
    <row r="15" spans="1:20" s="2" customFormat="1" ht="21.75" customHeight="1">
      <c r="A15" s="22"/>
      <c r="B15" s="22"/>
      <c r="C15" s="22"/>
      <c r="D15" s="22"/>
      <c r="E15" s="29"/>
      <c r="F15" s="17" t="s">
        <v>5</v>
      </c>
      <c r="G15" s="10">
        <f>H15+I15+M15</f>
        <v>0</v>
      </c>
      <c r="H15" s="10">
        <v>0</v>
      </c>
      <c r="I15" s="10"/>
      <c r="J15" s="10"/>
      <c r="K15" s="10"/>
      <c r="L15" s="10"/>
      <c r="M15" s="10">
        <v>0</v>
      </c>
      <c r="N15" s="22"/>
      <c r="O15" s="1"/>
      <c r="P15" s="1"/>
      <c r="Q15" s="1"/>
      <c r="R15" s="1"/>
      <c r="S15" s="1"/>
      <c r="T15" s="1"/>
    </row>
    <row r="16" spans="1:20" s="2" customFormat="1" ht="21.75" customHeight="1">
      <c r="A16" s="22"/>
      <c r="B16" s="22"/>
      <c r="C16" s="22"/>
      <c r="D16" s="22"/>
      <c r="E16" s="29"/>
      <c r="F16" s="17" t="s">
        <v>6</v>
      </c>
      <c r="G16" s="10">
        <f>H16+I16+M16+J16+K16</f>
        <v>0</v>
      </c>
      <c r="H16" s="10"/>
      <c r="I16" s="10"/>
      <c r="J16" s="10"/>
      <c r="K16" s="10"/>
      <c r="L16" s="10"/>
      <c r="M16" s="10">
        <v>0</v>
      </c>
      <c r="N16" s="22"/>
      <c r="O16" s="1"/>
      <c r="P16" s="1"/>
      <c r="Q16" s="1"/>
      <c r="R16" s="1"/>
      <c r="S16" s="1"/>
      <c r="T16" s="1"/>
    </row>
    <row r="17" spans="1:20" s="2" customFormat="1" ht="21.75" customHeight="1">
      <c r="A17" s="22"/>
      <c r="B17" s="22"/>
      <c r="C17" s="22"/>
      <c r="D17" s="22"/>
      <c r="E17" s="29"/>
      <c r="F17" s="20" t="s">
        <v>45</v>
      </c>
      <c r="G17" s="10" t="s">
        <v>43</v>
      </c>
      <c r="H17" s="10">
        <v>0</v>
      </c>
      <c r="I17" s="10"/>
      <c r="J17" s="10"/>
      <c r="K17" s="10">
        <v>0</v>
      </c>
      <c r="L17" s="10">
        <v>0</v>
      </c>
      <c r="M17" s="10" t="s">
        <v>43</v>
      </c>
      <c r="N17" s="22"/>
      <c r="O17" s="1"/>
      <c r="P17" s="1"/>
      <c r="Q17" s="1"/>
      <c r="R17" s="1"/>
      <c r="S17" s="1"/>
      <c r="T17" s="1"/>
    </row>
    <row r="18" spans="1:20" s="2" customFormat="1" ht="21.75" customHeight="1">
      <c r="A18" s="22"/>
      <c r="B18" s="22"/>
      <c r="C18" s="22"/>
      <c r="D18" s="22"/>
      <c r="E18" s="29"/>
      <c r="F18" s="17" t="s">
        <v>11</v>
      </c>
      <c r="G18" s="10">
        <f>H18+I18+M18</f>
        <v>0</v>
      </c>
      <c r="H18" s="10">
        <v>0</v>
      </c>
      <c r="I18" s="10">
        <v>0</v>
      </c>
      <c r="J18" s="10"/>
      <c r="K18" s="10"/>
      <c r="L18" s="10"/>
      <c r="M18" s="10">
        <v>0</v>
      </c>
      <c r="N18" s="22"/>
      <c r="O18" s="1"/>
      <c r="P18" s="1"/>
      <c r="Q18" s="1"/>
      <c r="R18" s="1"/>
      <c r="S18" s="1"/>
      <c r="T18" s="1"/>
    </row>
    <row r="19" spans="1:20" s="2" customFormat="1" ht="33" customHeight="1">
      <c r="A19" s="22"/>
      <c r="B19" s="22"/>
      <c r="C19" s="22"/>
      <c r="D19" s="22"/>
      <c r="E19" s="30"/>
      <c r="F19" s="17" t="s">
        <v>7</v>
      </c>
      <c r="G19" s="10">
        <f>H19+I19+M19</f>
        <v>0</v>
      </c>
      <c r="H19" s="10">
        <v>0</v>
      </c>
      <c r="I19" s="10">
        <v>0</v>
      </c>
      <c r="J19" s="10"/>
      <c r="K19" s="10"/>
      <c r="L19" s="10"/>
      <c r="M19" s="10">
        <v>0</v>
      </c>
      <c r="N19" s="22"/>
      <c r="O19" s="1"/>
      <c r="P19" s="1"/>
      <c r="Q19" s="1"/>
      <c r="R19" s="1"/>
      <c r="S19" s="1"/>
      <c r="T19" s="1"/>
    </row>
    <row r="20" spans="1:20" s="2" customFormat="1" ht="21" customHeight="1">
      <c r="A20" s="31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  <c r="O20" s="1"/>
      <c r="P20" s="1"/>
      <c r="Q20" s="1"/>
      <c r="R20" s="1"/>
      <c r="S20" s="1"/>
      <c r="T20" s="1"/>
    </row>
    <row r="21" spans="1:20" s="2" customFormat="1" ht="12.75" customHeight="1">
      <c r="A21" s="22" t="s">
        <v>20</v>
      </c>
      <c r="B21" s="22" t="s">
        <v>22</v>
      </c>
      <c r="C21" s="22" t="s">
        <v>35</v>
      </c>
      <c r="D21" s="22" t="s">
        <v>13</v>
      </c>
      <c r="E21" s="22" t="s">
        <v>34</v>
      </c>
      <c r="F21" s="18" t="s">
        <v>4</v>
      </c>
      <c r="G21" s="9" t="s">
        <v>43</v>
      </c>
      <c r="H21" s="9">
        <f>SUM(H22:H26)</f>
        <v>0</v>
      </c>
      <c r="I21" s="9">
        <f>I22+I23+I24+I25+I26</f>
        <v>0</v>
      </c>
      <c r="J21" s="9">
        <f>J22+J23+J24+J25+J26</f>
        <v>0</v>
      </c>
      <c r="K21" s="9"/>
      <c r="L21" s="9">
        <f>L22+L23+L24+L25+L26</f>
        <v>0</v>
      </c>
      <c r="M21" s="9" t="s">
        <v>43</v>
      </c>
      <c r="N21" s="22" t="s">
        <v>30</v>
      </c>
      <c r="O21" s="1"/>
      <c r="P21" s="1"/>
      <c r="Q21" s="1"/>
      <c r="R21" s="1"/>
      <c r="S21" s="1"/>
      <c r="T21" s="1"/>
    </row>
    <row r="22" spans="1:20" s="2" customFormat="1" ht="25.5" customHeight="1">
      <c r="A22" s="22"/>
      <c r="B22" s="22"/>
      <c r="C22" s="22"/>
      <c r="D22" s="22"/>
      <c r="E22" s="22"/>
      <c r="F22" s="17" t="s">
        <v>5</v>
      </c>
      <c r="G22" s="10">
        <f>H22+I22+M22</f>
        <v>0</v>
      </c>
      <c r="H22" s="10"/>
      <c r="I22" s="10"/>
      <c r="J22" s="10"/>
      <c r="K22" s="10"/>
      <c r="L22" s="10"/>
      <c r="M22" s="10"/>
      <c r="N22" s="22"/>
      <c r="O22" s="1"/>
      <c r="P22" s="1"/>
      <c r="Q22" s="1"/>
      <c r="R22" s="1"/>
      <c r="S22" s="1"/>
      <c r="T22" s="1"/>
    </row>
    <row r="23" spans="1:20" s="2" customFormat="1" ht="15">
      <c r="A23" s="22"/>
      <c r="B23" s="22"/>
      <c r="C23" s="22"/>
      <c r="D23" s="22"/>
      <c r="E23" s="22"/>
      <c r="F23" s="17" t="s">
        <v>6</v>
      </c>
      <c r="G23" s="10" t="s">
        <v>43</v>
      </c>
      <c r="H23" s="10"/>
      <c r="I23" s="10"/>
      <c r="J23" s="10"/>
      <c r="K23" s="10"/>
      <c r="L23" s="10"/>
      <c r="M23" s="10" t="s">
        <v>43</v>
      </c>
      <c r="N23" s="22"/>
      <c r="O23" s="1"/>
      <c r="P23" s="1"/>
      <c r="Q23" s="1"/>
      <c r="R23" s="1"/>
      <c r="S23" s="1"/>
      <c r="T23" s="1"/>
    </row>
    <row r="24" spans="1:20" s="2" customFormat="1" ht="15">
      <c r="A24" s="22"/>
      <c r="B24" s="22"/>
      <c r="C24" s="22"/>
      <c r="D24" s="22"/>
      <c r="E24" s="22"/>
      <c r="F24" s="20" t="s">
        <v>45</v>
      </c>
      <c r="G24" s="10" t="s">
        <v>43</v>
      </c>
      <c r="H24" s="10"/>
      <c r="I24" s="10"/>
      <c r="J24" s="10"/>
      <c r="K24" s="10"/>
      <c r="L24" s="10"/>
      <c r="M24" s="10" t="s">
        <v>43</v>
      </c>
      <c r="N24" s="22"/>
      <c r="O24" s="1"/>
      <c r="P24" s="1"/>
      <c r="Q24" s="1"/>
      <c r="R24" s="1"/>
      <c r="S24" s="1"/>
      <c r="T24" s="1"/>
    </row>
    <row r="25" spans="1:20" s="2" customFormat="1" ht="15">
      <c r="A25" s="22"/>
      <c r="B25" s="22"/>
      <c r="C25" s="22"/>
      <c r="D25" s="22"/>
      <c r="E25" s="22"/>
      <c r="F25" s="17" t="s">
        <v>10</v>
      </c>
      <c r="G25" s="10">
        <f>H25+I25+M25</f>
        <v>0</v>
      </c>
      <c r="H25" s="10">
        <v>0</v>
      </c>
      <c r="I25" s="10">
        <v>0</v>
      </c>
      <c r="J25" s="10"/>
      <c r="K25" s="10"/>
      <c r="L25" s="10">
        <v>0</v>
      </c>
      <c r="M25" s="10">
        <v>0</v>
      </c>
      <c r="N25" s="22"/>
      <c r="O25" s="1"/>
      <c r="P25" s="1"/>
      <c r="Q25" s="1"/>
      <c r="R25" s="1"/>
      <c r="S25" s="1"/>
      <c r="T25" s="1"/>
    </row>
    <row r="26" spans="1:20" s="2" customFormat="1" ht="25.5" customHeight="1">
      <c r="A26" s="22"/>
      <c r="B26" s="22"/>
      <c r="C26" s="22"/>
      <c r="D26" s="22"/>
      <c r="E26" s="22"/>
      <c r="F26" s="17" t="s">
        <v>7</v>
      </c>
      <c r="G26" s="10">
        <f>H26+I26+M26</f>
        <v>0</v>
      </c>
      <c r="H26" s="10">
        <v>0</v>
      </c>
      <c r="I26" s="10">
        <v>0</v>
      </c>
      <c r="J26" s="10"/>
      <c r="K26" s="10"/>
      <c r="L26" s="10">
        <v>0</v>
      </c>
      <c r="M26" s="9">
        <v>0</v>
      </c>
      <c r="N26" s="22"/>
      <c r="O26" s="1"/>
      <c r="P26" s="1"/>
      <c r="Q26" s="1"/>
      <c r="R26" s="1"/>
      <c r="S26" s="1"/>
      <c r="T26" s="1"/>
    </row>
    <row r="27" spans="1:20" s="2" customFormat="1" ht="21" customHeight="1">
      <c r="A27" s="31" t="s">
        <v>23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3"/>
      <c r="O27" s="1"/>
      <c r="P27" s="1"/>
      <c r="Q27" s="1"/>
      <c r="R27" s="1"/>
      <c r="S27" s="1"/>
      <c r="T27" s="1"/>
    </row>
    <row r="28" spans="1:20" s="2" customFormat="1" ht="24.95" customHeight="1">
      <c r="A28" s="22" t="s">
        <v>24</v>
      </c>
      <c r="B28" s="22" t="s">
        <v>25</v>
      </c>
      <c r="C28" s="22" t="s">
        <v>35</v>
      </c>
      <c r="D28" s="22" t="s">
        <v>37</v>
      </c>
      <c r="E28" s="22" t="s">
        <v>31</v>
      </c>
      <c r="F28" s="18" t="s">
        <v>4</v>
      </c>
      <c r="G28" s="12">
        <f>I28+J28+K28+L28</f>
        <v>205662459.20000002</v>
      </c>
      <c r="H28" s="12">
        <f>SUM(H29:H33)</f>
        <v>0</v>
      </c>
      <c r="I28" s="12">
        <f>I29+I30+I31+I32+I33</f>
        <v>1142996</v>
      </c>
      <c r="J28" s="12">
        <f>J30+J31</f>
        <v>73996000</v>
      </c>
      <c r="K28" s="12">
        <f>K29+K30+K31+K32+K33</f>
        <v>114545257.40000001</v>
      </c>
      <c r="L28" s="12">
        <f>L29+L30+L31+L32+L33</f>
        <v>15978205.800000001</v>
      </c>
      <c r="M28" s="12">
        <f>M29+M30+M31+M32+M33</f>
        <v>0</v>
      </c>
      <c r="N28" s="22" t="s">
        <v>39</v>
      </c>
      <c r="O28" s="1"/>
      <c r="P28" s="1"/>
      <c r="Q28" s="1"/>
      <c r="R28" s="1"/>
      <c r="S28" s="1"/>
      <c r="T28" s="1"/>
    </row>
    <row r="29" spans="1:20" s="2" customFormat="1" ht="24.95" customHeight="1">
      <c r="A29" s="22"/>
      <c r="B29" s="22"/>
      <c r="C29" s="22"/>
      <c r="D29" s="22"/>
      <c r="E29" s="22"/>
      <c r="F29" s="17" t="s">
        <v>5</v>
      </c>
      <c r="G29" s="12">
        <f t="shared" ref="G29:G39" si="1">H29+I29+J29+K29+L29</f>
        <v>0</v>
      </c>
      <c r="H29" s="13"/>
      <c r="I29" s="13"/>
      <c r="J29" s="13"/>
      <c r="K29" s="13"/>
      <c r="L29" s="13"/>
      <c r="M29" s="13"/>
      <c r="N29" s="22"/>
      <c r="O29" s="1"/>
      <c r="P29" s="1"/>
      <c r="Q29" s="1"/>
      <c r="R29" s="1"/>
      <c r="S29" s="1"/>
      <c r="T29" s="1"/>
    </row>
    <row r="30" spans="1:20" s="2" customFormat="1" ht="24.95" customHeight="1">
      <c r="A30" s="22"/>
      <c r="B30" s="22"/>
      <c r="C30" s="22"/>
      <c r="D30" s="22"/>
      <c r="E30" s="22"/>
      <c r="F30" s="17" t="s">
        <v>6</v>
      </c>
      <c r="G30" s="12">
        <f>I30+J30+K30+L30</f>
        <v>205561316.20000002</v>
      </c>
      <c r="H30" s="13">
        <v>0</v>
      </c>
      <c r="I30" s="13">
        <v>1141853</v>
      </c>
      <c r="J30" s="13">
        <f>29400000+43120000+600000+836000</f>
        <v>73956000</v>
      </c>
      <c r="K30" s="13">
        <f>65219627.2+47022948+1331012.8+911669.4</f>
        <v>114485257.40000001</v>
      </c>
      <c r="L30" s="13">
        <f>15674316+303889.8</f>
        <v>15978205.800000001</v>
      </c>
      <c r="M30" s="13">
        <v>0</v>
      </c>
      <c r="N30" s="22"/>
      <c r="O30" s="1"/>
      <c r="P30" s="1"/>
      <c r="Q30" s="1"/>
      <c r="R30" s="1"/>
      <c r="S30" s="1"/>
      <c r="T30" s="1"/>
    </row>
    <row r="31" spans="1:20" s="2" customFormat="1" ht="24.95" customHeight="1">
      <c r="A31" s="22"/>
      <c r="B31" s="22"/>
      <c r="C31" s="22"/>
      <c r="D31" s="22"/>
      <c r="E31" s="22"/>
      <c r="F31" s="20" t="s">
        <v>45</v>
      </c>
      <c r="G31" s="12">
        <f t="shared" si="1"/>
        <v>101143</v>
      </c>
      <c r="H31" s="13">
        <v>0</v>
      </c>
      <c r="I31" s="13">
        <v>1143</v>
      </c>
      <c r="J31" s="13">
        <v>40000</v>
      </c>
      <c r="K31" s="13">
        <f>60000</f>
        <v>60000</v>
      </c>
      <c r="L31" s="13"/>
      <c r="M31" s="13">
        <v>0</v>
      </c>
      <c r="N31" s="22"/>
      <c r="O31" s="1"/>
      <c r="P31" s="1"/>
      <c r="Q31" s="1"/>
      <c r="R31" s="1"/>
      <c r="S31" s="1"/>
      <c r="T31" s="1"/>
    </row>
    <row r="32" spans="1:20" s="2" customFormat="1" ht="24.95" customHeight="1">
      <c r="A32" s="22"/>
      <c r="B32" s="22"/>
      <c r="C32" s="22"/>
      <c r="D32" s="22"/>
      <c r="E32" s="22"/>
      <c r="F32" s="17" t="s">
        <v>10</v>
      </c>
      <c r="G32" s="12">
        <f t="shared" si="1"/>
        <v>0</v>
      </c>
      <c r="H32" s="13">
        <v>0</v>
      </c>
      <c r="I32" s="13">
        <v>0</v>
      </c>
      <c r="J32" s="13"/>
      <c r="K32" s="13"/>
      <c r="L32" s="13"/>
      <c r="M32" s="13"/>
      <c r="N32" s="22"/>
      <c r="O32" s="1"/>
      <c r="P32" s="1"/>
      <c r="Q32" s="1"/>
      <c r="R32" s="1"/>
      <c r="S32" s="1"/>
      <c r="T32" s="1"/>
    </row>
    <row r="33" spans="1:20" s="2" customFormat="1" ht="24.95" customHeight="1">
      <c r="A33" s="22"/>
      <c r="B33" s="22"/>
      <c r="C33" s="22"/>
      <c r="D33" s="22"/>
      <c r="E33" s="22"/>
      <c r="F33" s="17" t="s">
        <v>7</v>
      </c>
      <c r="G33" s="12">
        <f t="shared" si="1"/>
        <v>0</v>
      </c>
      <c r="H33" s="13">
        <v>0</v>
      </c>
      <c r="I33" s="13">
        <v>0</v>
      </c>
      <c r="J33" s="13"/>
      <c r="K33" s="13"/>
      <c r="L33" s="12"/>
      <c r="M33" s="12"/>
      <c r="N33" s="22"/>
      <c r="O33" s="1"/>
      <c r="P33" s="1"/>
      <c r="Q33" s="1"/>
      <c r="R33" s="1"/>
      <c r="S33" s="1"/>
      <c r="T33" s="1"/>
    </row>
    <row r="34" spans="1:20" s="2" customFormat="1" ht="24.95" customHeight="1">
      <c r="A34" s="27" t="s">
        <v>36</v>
      </c>
      <c r="B34" s="22" t="s">
        <v>38</v>
      </c>
      <c r="C34" s="22" t="s">
        <v>35</v>
      </c>
      <c r="D34" s="22" t="s">
        <v>37</v>
      </c>
      <c r="E34" s="22" t="s">
        <v>31</v>
      </c>
      <c r="F34" s="18" t="s">
        <v>4</v>
      </c>
      <c r="G34" s="12">
        <f>H34+I34+J34+K34+L34+M34</f>
        <v>15309961.33</v>
      </c>
      <c r="H34" s="12">
        <f>SUM(H35:H39)</f>
        <v>1716401</v>
      </c>
      <c r="I34" s="12">
        <v>1136060.33</v>
      </c>
      <c r="J34" s="12">
        <v>3567500</v>
      </c>
      <c r="K34" s="12">
        <f>K36+K37</f>
        <v>7790000</v>
      </c>
      <c r="L34" s="12">
        <f>L35+L36+L37</f>
        <v>550000</v>
      </c>
      <c r="M34" s="12">
        <f>M35+M36+M37</f>
        <v>550000</v>
      </c>
      <c r="N34" s="23" t="s">
        <v>40</v>
      </c>
      <c r="O34" s="1"/>
      <c r="P34" s="1"/>
      <c r="Q34" s="1"/>
      <c r="R34" s="1"/>
      <c r="S34" s="1"/>
      <c r="T34" s="1"/>
    </row>
    <row r="35" spans="1:20" s="2" customFormat="1" ht="24.95" customHeight="1">
      <c r="A35" s="22"/>
      <c r="B35" s="22"/>
      <c r="C35" s="22"/>
      <c r="D35" s="22"/>
      <c r="E35" s="22"/>
      <c r="F35" s="17" t="s">
        <v>5</v>
      </c>
      <c r="G35" s="12">
        <f t="shared" si="1"/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/>
      <c r="N35" s="24"/>
      <c r="O35" s="1"/>
      <c r="P35" s="1"/>
      <c r="Q35" s="1"/>
      <c r="R35" s="1"/>
      <c r="S35" s="1"/>
      <c r="T35" s="1"/>
    </row>
    <row r="36" spans="1:20" s="2" customFormat="1" ht="24.95" customHeight="1">
      <c r="A36" s="22"/>
      <c r="B36" s="22"/>
      <c r="C36" s="22"/>
      <c r="D36" s="22"/>
      <c r="E36" s="22"/>
      <c r="F36" s="17" t="s">
        <v>6</v>
      </c>
      <c r="G36" s="12">
        <f>K36</f>
        <v>2790000</v>
      </c>
      <c r="H36" s="13">
        <v>0</v>
      </c>
      <c r="I36" s="13">
        <v>0</v>
      </c>
      <c r="J36" s="13">
        <v>0</v>
      </c>
      <c r="K36" s="13">
        <v>2790000</v>
      </c>
      <c r="L36" s="13">
        <v>0</v>
      </c>
      <c r="M36" s="13">
        <v>0</v>
      </c>
      <c r="N36" s="24"/>
      <c r="O36" s="1"/>
      <c r="P36" s="1"/>
      <c r="Q36" s="1"/>
      <c r="R36" s="1"/>
      <c r="S36" s="1"/>
      <c r="T36" s="1"/>
    </row>
    <row r="37" spans="1:20" s="2" customFormat="1" ht="24.95" customHeight="1">
      <c r="A37" s="22"/>
      <c r="B37" s="22"/>
      <c r="C37" s="22"/>
      <c r="D37" s="22"/>
      <c r="E37" s="22"/>
      <c r="F37" s="20" t="s">
        <v>45</v>
      </c>
      <c r="G37" s="12">
        <f>H37+I37+J37+K37+L37+M37</f>
        <v>12519961.33</v>
      </c>
      <c r="H37" s="13">
        <v>1716401</v>
      </c>
      <c r="I37" s="13">
        <f>1137203.33-1143</f>
        <v>1136060.33</v>
      </c>
      <c r="J37" s="13">
        <v>3567500</v>
      </c>
      <c r="K37" s="13">
        <f>550000+2950000+1500000</f>
        <v>5000000</v>
      </c>
      <c r="L37" s="13">
        <v>550000</v>
      </c>
      <c r="M37" s="13">
        <f>550000</f>
        <v>550000</v>
      </c>
      <c r="N37" s="24"/>
      <c r="O37" s="1"/>
      <c r="P37" s="1"/>
      <c r="Q37" s="1"/>
      <c r="R37" s="1"/>
      <c r="S37" s="1"/>
      <c r="T37" s="1"/>
    </row>
    <row r="38" spans="1:20" s="2" customFormat="1" ht="24.95" customHeight="1">
      <c r="A38" s="22"/>
      <c r="B38" s="22"/>
      <c r="C38" s="22"/>
      <c r="D38" s="22"/>
      <c r="E38" s="22"/>
      <c r="F38" s="17" t="s">
        <v>10</v>
      </c>
      <c r="G38" s="12">
        <f t="shared" si="1"/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24"/>
      <c r="O38" s="1"/>
      <c r="P38" s="1"/>
      <c r="Q38" s="1"/>
      <c r="R38" s="1"/>
      <c r="S38" s="1"/>
      <c r="T38" s="1"/>
    </row>
    <row r="39" spans="1:20" s="2" customFormat="1" ht="25.5" customHeight="1">
      <c r="A39" s="22"/>
      <c r="B39" s="22"/>
      <c r="C39" s="22"/>
      <c r="D39" s="22"/>
      <c r="E39" s="22"/>
      <c r="F39" s="17" t="s">
        <v>7</v>
      </c>
      <c r="G39" s="12">
        <f t="shared" si="1"/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25"/>
      <c r="O39" s="1"/>
      <c r="P39" s="1"/>
      <c r="Q39" s="1"/>
      <c r="R39" s="1"/>
      <c r="S39" s="1"/>
      <c r="T39" s="1"/>
    </row>
    <row r="40" spans="1:20" s="2" customFormat="1" ht="14.1" customHeight="1">
      <c r="A40" s="26" t="s">
        <v>17</v>
      </c>
      <c r="B40" s="26"/>
      <c r="C40" s="26"/>
      <c r="D40" s="26"/>
      <c r="E40" s="26"/>
      <c r="F40" s="18" t="s">
        <v>4</v>
      </c>
      <c r="G40" s="12">
        <f>G28+G34</f>
        <v>220972420.53000003</v>
      </c>
      <c r="H40" s="12">
        <f>H21+H8+H14+H28+H34</f>
        <v>1716401</v>
      </c>
      <c r="I40" s="12">
        <f>I28+I34</f>
        <v>2279056.33</v>
      </c>
      <c r="J40" s="12">
        <f>J28+J34</f>
        <v>77563500</v>
      </c>
      <c r="K40" s="12">
        <f>K21+K8+K14+K28+K34</f>
        <v>122335257.40000001</v>
      </c>
      <c r="L40" s="12">
        <f>L21+L8+L14+L28+L34</f>
        <v>16528205.800000001</v>
      </c>
      <c r="M40" s="12">
        <f>M34</f>
        <v>550000</v>
      </c>
      <c r="N40" s="3"/>
      <c r="O40" s="6">
        <f t="shared" ref="O40:O45" si="2">SUM(H40:N40)</f>
        <v>220972420.53000003</v>
      </c>
      <c r="P40" s="1"/>
      <c r="Q40" s="1"/>
      <c r="R40" s="1"/>
      <c r="S40" s="1"/>
      <c r="T40" s="1"/>
    </row>
    <row r="41" spans="1:20" s="2" customFormat="1" ht="14.1" customHeight="1">
      <c r="A41" s="26"/>
      <c r="B41" s="26"/>
      <c r="C41" s="26"/>
      <c r="D41" s="26"/>
      <c r="E41" s="26"/>
      <c r="F41" s="18" t="s">
        <v>5</v>
      </c>
      <c r="G41" s="12">
        <f>G22+G9+G35</f>
        <v>0</v>
      </c>
      <c r="H41" s="12">
        <f>H22+H9</f>
        <v>0</v>
      </c>
      <c r="I41" s="12">
        <f>I22+I9</f>
        <v>0</v>
      </c>
      <c r="J41" s="12">
        <f t="shared" ref="J41:M41" si="3">J22+J9</f>
        <v>0</v>
      </c>
      <c r="K41" s="12">
        <f t="shared" si="3"/>
        <v>0</v>
      </c>
      <c r="L41" s="12">
        <f t="shared" si="3"/>
        <v>0</v>
      </c>
      <c r="M41" s="12">
        <f t="shared" si="3"/>
        <v>0</v>
      </c>
      <c r="N41" s="4"/>
      <c r="O41" s="6">
        <f t="shared" si="2"/>
        <v>0</v>
      </c>
      <c r="P41" s="1"/>
      <c r="Q41" s="1"/>
      <c r="R41" s="1"/>
      <c r="S41" s="1"/>
      <c r="T41" s="1"/>
    </row>
    <row r="42" spans="1:20" s="2" customFormat="1" ht="14.1" customHeight="1">
      <c r="A42" s="26"/>
      <c r="B42" s="26"/>
      <c r="C42" s="26"/>
      <c r="D42" s="26"/>
      <c r="E42" s="26"/>
      <c r="F42" s="18" t="s">
        <v>6</v>
      </c>
      <c r="G42" s="12">
        <f>G30+G36</f>
        <v>208351316.20000002</v>
      </c>
      <c r="H42" s="12">
        <f>H16+H10+H23+H30+H36</f>
        <v>0</v>
      </c>
      <c r="I42" s="12">
        <f>I30+I36</f>
        <v>1141853</v>
      </c>
      <c r="J42" s="12">
        <f>J30+J36</f>
        <v>73956000</v>
      </c>
      <c r="K42" s="12">
        <f>K16+K10+K23+K30+K36</f>
        <v>117275257.40000001</v>
      </c>
      <c r="L42" s="12">
        <f>L16+L10+L23+L30</f>
        <v>15978205.800000001</v>
      </c>
      <c r="M42" s="12" t="s">
        <v>43</v>
      </c>
      <c r="N42" s="4"/>
      <c r="O42" s="6">
        <f t="shared" si="2"/>
        <v>208351316.20000002</v>
      </c>
      <c r="P42" s="1"/>
      <c r="Q42" s="1"/>
      <c r="R42" s="1"/>
      <c r="S42" s="1"/>
      <c r="T42" s="1"/>
    </row>
    <row r="43" spans="1:20" s="2" customFormat="1" ht="14.1" customHeight="1">
      <c r="A43" s="26"/>
      <c r="B43" s="26"/>
      <c r="C43" s="26"/>
      <c r="D43" s="26"/>
      <c r="E43" s="26"/>
      <c r="F43" s="21" t="s">
        <v>45</v>
      </c>
      <c r="G43" s="12">
        <f>G31+G37</f>
        <v>12621104.33</v>
      </c>
      <c r="H43" s="12">
        <f t="shared" ref="H43:L43" si="4">H24+H11+H37+H31+H17</f>
        <v>1716401</v>
      </c>
      <c r="I43" s="12">
        <f>I31+I37</f>
        <v>1137203.33</v>
      </c>
      <c r="J43" s="12">
        <f>J31+J37</f>
        <v>3607500</v>
      </c>
      <c r="K43" s="12">
        <f t="shared" si="4"/>
        <v>5060000</v>
      </c>
      <c r="L43" s="12">
        <f t="shared" si="4"/>
        <v>550000</v>
      </c>
      <c r="M43" s="12">
        <f>M37</f>
        <v>550000</v>
      </c>
      <c r="N43" s="4"/>
      <c r="O43" s="6">
        <f t="shared" si="2"/>
        <v>12621104.33</v>
      </c>
      <c r="P43" s="1"/>
      <c r="Q43" s="1"/>
      <c r="R43" s="1"/>
      <c r="S43" s="1"/>
      <c r="T43" s="1"/>
    </row>
    <row r="44" spans="1:20" s="2" customFormat="1" ht="14.1" customHeight="1">
      <c r="A44" s="26"/>
      <c r="B44" s="26"/>
      <c r="C44" s="26"/>
      <c r="D44" s="26"/>
      <c r="E44" s="26"/>
      <c r="F44" s="18" t="s">
        <v>11</v>
      </c>
      <c r="G44" s="12">
        <f>G25+G12</f>
        <v>0</v>
      </c>
      <c r="H44" s="12">
        <f>H2+H12</f>
        <v>0</v>
      </c>
      <c r="I44" s="12">
        <f>I2+I12</f>
        <v>0</v>
      </c>
      <c r="J44" s="12">
        <f t="shared" ref="J44:L44" si="5">J2+J12</f>
        <v>0</v>
      </c>
      <c r="K44" s="12">
        <f t="shared" si="5"/>
        <v>0</v>
      </c>
      <c r="L44" s="12">
        <f t="shared" si="5"/>
        <v>0</v>
      </c>
      <c r="M44" s="12">
        <v>0</v>
      </c>
      <c r="N44" s="4"/>
      <c r="O44" s="6">
        <f t="shared" si="2"/>
        <v>0</v>
      </c>
      <c r="P44" s="1"/>
      <c r="Q44" s="1"/>
      <c r="R44" s="1"/>
      <c r="S44" s="1"/>
      <c r="T44" s="1"/>
    </row>
    <row r="45" spans="1:20" s="2" customFormat="1" ht="33" customHeight="1">
      <c r="A45" s="26"/>
      <c r="B45" s="26"/>
      <c r="C45" s="26"/>
      <c r="D45" s="26"/>
      <c r="E45" s="26"/>
      <c r="F45" s="18" t="s">
        <v>7</v>
      </c>
      <c r="G45" s="12">
        <f>G26+G13</f>
        <v>0</v>
      </c>
      <c r="H45" s="12">
        <f>H26+H13</f>
        <v>0</v>
      </c>
      <c r="I45" s="12">
        <f>I26+I13</f>
        <v>0</v>
      </c>
      <c r="J45" s="12">
        <f t="shared" ref="J45:M45" si="6">J26+J13</f>
        <v>0</v>
      </c>
      <c r="K45" s="12">
        <f t="shared" si="6"/>
        <v>0</v>
      </c>
      <c r="L45" s="12">
        <f t="shared" si="6"/>
        <v>0</v>
      </c>
      <c r="M45" s="12">
        <f t="shared" si="6"/>
        <v>0</v>
      </c>
      <c r="N45" s="5"/>
      <c r="O45" s="6">
        <f t="shared" si="2"/>
        <v>0</v>
      </c>
      <c r="P45" s="1"/>
      <c r="Q45" s="1"/>
      <c r="R45" s="1"/>
      <c r="S45" s="1"/>
      <c r="T45" s="1"/>
    </row>
    <row r="46" spans="1:20">
      <c r="G46" s="19"/>
    </row>
    <row r="51" spans="7:9">
      <c r="G51" s="14"/>
      <c r="H51" s="14"/>
      <c r="I51" s="14"/>
    </row>
    <row r="52" spans="7:9">
      <c r="G52" s="14"/>
      <c r="H52" s="14"/>
      <c r="I52" s="14"/>
    </row>
    <row r="53" spans="7:9" ht="14.25">
      <c r="G53" s="14"/>
      <c r="H53" s="15"/>
      <c r="I53" s="14"/>
    </row>
    <row r="54" spans="7:9" ht="15">
      <c r="G54" s="14"/>
      <c r="H54" s="16"/>
      <c r="I54" s="14"/>
    </row>
    <row r="55" spans="7:9" ht="15">
      <c r="G55" s="14"/>
      <c r="H55" s="16"/>
      <c r="I55" s="14"/>
    </row>
    <row r="56" spans="7:9" ht="15">
      <c r="G56" s="14"/>
      <c r="H56" s="16"/>
      <c r="I56" s="14"/>
    </row>
    <row r="57" spans="7:9" ht="15">
      <c r="G57" s="14"/>
      <c r="H57" s="16"/>
      <c r="I57" s="14"/>
    </row>
    <row r="58" spans="7:9">
      <c r="G58" s="14"/>
      <c r="H58" s="14"/>
      <c r="I58" s="14"/>
    </row>
    <row r="59" spans="7:9">
      <c r="G59" s="14"/>
      <c r="H59" s="14"/>
      <c r="I59" s="14"/>
    </row>
    <row r="60" spans="7:9">
      <c r="G60" s="14"/>
      <c r="H60" s="14"/>
      <c r="I60" s="14"/>
    </row>
    <row r="61" spans="7:9">
      <c r="G61" s="14"/>
      <c r="H61" s="14"/>
      <c r="I61" s="14"/>
    </row>
    <row r="62" spans="7:9">
      <c r="G62" s="14"/>
      <c r="H62" s="14"/>
      <c r="I62" s="14"/>
    </row>
    <row r="63" spans="7:9">
      <c r="G63" s="14"/>
      <c r="H63" s="14"/>
      <c r="I63" s="14"/>
    </row>
  </sheetData>
  <mergeCells count="45">
    <mergeCell ref="N8:N13"/>
    <mergeCell ref="A1:N1"/>
    <mergeCell ref="M2:N2"/>
    <mergeCell ref="E8:E13"/>
    <mergeCell ref="D5:D6"/>
    <mergeCell ref="E5:E6"/>
    <mergeCell ref="N5:N6"/>
    <mergeCell ref="A7:M7"/>
    <mergeCell ref="C5:C6"/>
    <mergeCell ref="A3:N3"/>
    <mergeCell ref="G5:M5"/>
    <mergeCell ref="A5:A6"/>
    <mergeCell ref="F5:F6"/>
    <mergeCell ref="E28:E33"/>
    <mergeCell ref="A40:E45"/>
    <mergeCell ref="A8:A13"/>
    <mergeCell ref="C8:C13"/>
    <mergeCell ref="E14:E19"/>
    <mergeCell ref="A21:A26"/>
    <mergeCell ref="B8:B13"/>
    <mergeCell ref="A14:A19"/>
    <mergeCell ref="B14:B19"/>
    <mergeCell ref="C14:C19"/>
    <mergeCell ref="D14:D19"/>
    <mergeCell ref="E21:E26"/>
    <mergeCell ref="A20:N20"/>
    <mergeCell ref="A27:N27"/>
    <mergeCell ref="B21:B26"/>
    <mergeCell ref="N14:N19"/>
    <mergeCell ref="N28:N33"/>
    <mergeCell ref="N34:N39"/>
    <mergeCell ref="C21:C26"/>
    <mergeCell ref="B5:B6"/>
    <mergeCell ref="A34:A39"/>
    <mergeCell ref="B34:B39"/>
    <mergeCell ref="C34:C39"/>
    <mergeCell ref="D34:D39"/>
    <mergeCell ref="E34:E39"/>
    <mergeCell ref="N21:N26"/>
    <mergeCell ref="D8:D13"/>
    <mergeCell ref="D21:D26"/>
    <mergeCell ref="A28:A33"/>
    <mergeCell ref="B28:B33"/>
    <mergeCell ref="C28:C33"/>
    <mergeCell ref="D28:D33"/>
  </mergeCells>
  <phoneticPr fontId="2" type="noConversion"/>
  <printOptions horizontalCentered="1"/>
  <pageMargins left="0" right="3.937007874015748E-2" top="0.35433070866141736" bottom="0.27559055118110237" header="0.27559055118110237" footer="0.19685039370078741"/>
  <pageSetup paperSize="9" scale="45" orientation="landscape" r:id="rId1"/>
  <headerFooter alignWithMargins="0"/>
  <rowBreaks count="1" manualBreakCount="1">
    <brk id="4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</cp:lastModifiedBy>
  <cp:lastPrinted>2022-11-14T13:14:24Z</cp:lastPrinted>
  <dcterms:created xsi:type="dcterms:W3CDTF">2012-11-09T11:40:25Z</dcterms:created>
  <dcterms:modified xsi:type="dcterms:W3CDTF">2022-11-14T13:21:55Z</dcterms:modified>
</cp:coreProperties>
</file>