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9320" windowHeight="6405" firstSheet="2" activeTab="3"/>
  </bookViews>
  <sheets>
    <sheet name="для руководства" sheetId="7" state="hidden" r:id="rId1"/>
    <sheet name="доходы по федер бюдж" sheetId="5" state="hidden" r:id="rId2"/>
    <sheet name="ПЗ" sheetId="13" r:id="rId3"/>
    <sheet name="Приложение" sheetId="12" r:id="rId4"/>
  </sheets>
  <definedNames>
    <definedName name="OLE_LINK1" localSheetId="0">'для руководства'!#REF!</definedName>
    <definedName name="OLE_LINK1" localSheetId="1">'доходы по федер бюдж'!#REF!</definedName>
    <definedName name="OLE_LINK1" localSheetId="2">ПЗ!#REF!</definedName>
    <definedName name="OLE_LINK1" localSheetId="3">Приложение!#REF!</definedName>
    <definedName name="_xlnm.Print_Titles" localSheetId="0">'для руководства'!$10:$12</definedName>
    <definedName name="_xlnm.Print_Titles" localSheetId="1">'доходы по федер бюдж'!$10:$12</definedName>
    <definedName name="_xlnm.Print_Titles" localSheetId="2">ПЗ!$3:$4</definedName>
    <definedName name="_xlnm.Print_Titles" localSheetId="3">Приложение!$32:$33</definedName>
    <definedName name="_xlnm.Print_Area" localSheetId="0">'для руководства'!$A$1:$K$193</definedName>
    <definedName name="_xlnm.Print_Area" localSheetId="1">'доходы по федер бюдж'!$A$1:$K$193</definedName>
    <definedName name="_xlnm.Print_Area" localSheetId="2">ПЗ!$A$1:$AE$118</definedName>
    <definedName name="_xlnm.Print_Area" localSheetId="3">Приложение!$A$1:$AK$149</definedName>
  </definedNames>
  <calcPr calcId="124519"/>
</workbook>
</file>

<file path=xl/calcChain.xml><?xml version="1.0" encoding="utf-8"?>
<calcChain xmlns="http://schemas.openxmlformats.org/spreadsheetml/2006/main">
  <c r="AK146" i="12"/>
  <c r="AK145"/>
  <c r="AJ145"/>
  <c r="AK130"/>
  <c r="AK129"/>
  <c r="AK128"/>
  <c r="AK127"/>
  <c r="AK126"/>
  <c r="AK125" s="1"/>
  <c r="AJ125"/>
  <c r="AK124"/>
  <c r="AK123"/>
  <c r="AK122"/>
  <c r="AK120"/>
  <c r="AK119"/>
  <c r="AK118"/>
  <c r="AK117"/>
  <c r="AK116"/>
  <c r="AK115"/>
  <c r="AK114"/>
  <c r="AK113"/>
  <c r="AK112"/>
  <c r="AK111"/>
  <c r="AK110"/>
  <c r="AK109" s="1"/>
  <c r="AJ109"/>
  <c r="AK94"/>
  <c r="AK93"/>
  <c r="AK92"/>
  <c r="AK91"/>
  <c r="AK90"/>
  <c r="AK89"/>
  <c r="AK88"/>
  <c r="AK87"/>
  <c r="AK86"/>
  <c r="AK85"/>
  <c r="AK84"/>
  <c r="AK83"/>
  <c r="AK80"/>
  <c r="AK79"/>
  <c r="AK77"/>
  <c r="AK76"/>
  <c r="AK75"/>
  <c r="AK74"/>
  <c r="AK72"/>
  <c r="AK71"/>
  <c r="AK70"/>
  <c r="AK69"/>
  <c r="AK68"/>
  <c r="AK67"/>
  <c r="AJ67"/>
  <c r="AK65"/>
  <c r="AK64" s="1"/>
  <c r="AK63" s="1"/>
  <c r="AK62" s="1"/>
  <c r="AJ64"/>
  <c r="AJ63"/>
  <c r="AJ62" s="1"/>
  <c r="AK61"/>
  <c r="AK60"/>
  <c r="AK59"/>
  <c r="AK58"/>
  <c r="AJ58"/>
  <c r="AK55"/>
  <c r="AJ55"/>
  <c r="AK54"/>
  <c r="AK53"/>
  <c r="AK52"/>
  <c r="AK51"/>
  <c r="AK50"/>
  <c r="AJ50"/>
  <c r="AK49"/>
  <c r="AK48"/>
  <c r="AK47"/>
  <c r="AJ47"/>
  <c r="AK46"/>
  <c r="AK45"/>
  <c r="AK44"/>
  <c r="AK43"/>
  <c r="AK42"/>
  <c r="AJ42"/>
  <c r="AK41"/>
  <c r="AK40" s="1"/>
  <c r="AK37" s="1"/>
  <c r="AJ40"/>
  <c r="AK39"/>
  <c r="AK38"/>
  <c r="AJ38"/>
  <c r="AJ37"/>
  <c r="Q145"/>
  <c r="P145"/>
  <c r="Q142"/>
  <c r="K143"/>
  <c r="M143"/>
  <c r="O143" s="1"/>
  <c r="Q143" s="1"/>
  <c r="K144"/>
  <c r="M144"/>
  <c r="O144" s="1"/>
  <c r="Q144" s="1"/>
  <c r="P67"/>
  <c r="N67"/>
  <c r="Q66"/>
  <c r="Q34" i="13"/>
  <c r="Q33"/>
  <c r="Q111"/>
  <c r="AL114"/>
  <c r="AL94"/>
  <c r="AL78"/>
  <c r="AL35"/>
  <c r="AL32"/>
  <c r="AL31"/>
  <c r="AL30" s="1"/>
  <c r="AL26"/>
  <c r="AM23"/>
  <c r="AL23"/>
  <c r="AL18"/>
  <c r="AL15"/>
  <c r="AL10"/>
  <c r="AL8"/>
  <c r="AL6"/>
  <c r="AL5" s="1"/>
  <c r="P125" i="12"/>
  <c r="P109"/>
  <c r="P64"/>
  <c r="P58"/>
  <c r="P55"/>
  <c r="P50"/>
  <c r="P47"/>
  <c r="P42"/>
  <c r="P38"/>
  <c r="P37"/>
  <c r="N125"/>
  <c r="AJ149" l="1"/>
  <c r="AK149"/>
  <c r="N63"/>
  <c r="P63"/>
  <c r="P62" s="1"/>
  <c r="P149" s="1"/>
  <c r="AL118" i="13"/>
  <c r="P114" l="1"/>
  <c r="P94"/>
  <c r="P78"/>
  <c r="P35"/>
  <c r="P32"/>
  <c r="P26"/>
  <c r="P23"/>
  <c r="P18"/>
  <c r="P15"/>
  <c r="P10"/>
  <c r="P6"/>
  <c r="P5"/>
  <c r="N145" i="12"/>
  <c r="P31" i="13" l="1"/>
  <c r="P30" s="1"/>
  <c r="P118" s="1"/>
  <c r="N109" i="12"/>
  <c r="N64"/>
  <c r="N58"/>
  <c r="N55"/>
  <c r="N50"/>
  <c r="N47"/>
  <c r="N42"/>
  <c r="N38"/>
  <c r="N37" l="1"/>
  <c r="AJ114" i="13"/>
  <c r="AJ94"/>
  <c r="AJ78"/>
  <c r="AJ35"/>
  <c r="AJ32"/>
  <c r="AJ26"/>
  <c r="AK23"/>
  <c r="AJ23"/>
  <c r="AJ18"/>
  <c r="AJ15"/>
  <c r="AJ10"/>
  <c r="AJ8"/>
  <c r="AJ6"/>
  <c r="AJ5"/>
  <c r="O55"/>
  <c r="Q55" s="1"/>
  <c r="AJ31" l="1"/>
  <c r="AJ30" s="1"/>
  <c r="AJ118"/>
  <c r="N114" l="1"/>
  <c r="N94"/>
  <c r="N78"/>
  <c r="N35"/>
  <c r="N32"/>
  <c r="N26"/>
  <c r="N23"/>
  <c r="N18"/>
  <c r="N15"/>
  <c r="N10"/>
  <c r="N6"/>
  <c r="L114"/>
  <c r="N5" l="1"/>
  <c r="N31"/>
  <c r="N30" s="1"/>
  <c r="L145" i="12"/>
  <c r="L125"/>
  <c r="L109"/>
  <c r="L67"/>
  <c r="L64"/>
  <c r="L58"/>
  <c r="L55"/>
  <c r="L50"/>
  <c r="L47"/>
  <c r="L42"/>
  <c r="L38"/>
  <c r="L94" i="13"/>
  <c r="L78"/>
  <c r="L35"/>
  <c r="L31" s="1"/>
  <c r="L30" s="1"/>
  <c r="L32"/>
  <c r="L26"/>
  <c r="L23"/>
  <c r="L18"/>
  <c r="L15"/>
  <c r="L10"/>
  <c r="L6"/>
  <c r="L5" s="1"/>
  <c r="J94"/>
  <c r="K112"/>
  <c r="M112" s="1"/>
  <c r="O112" s="1"/>
  <c r="Q112" s="1"/>
  <c r="J125" i="12"/>
  <c r="K113" i="13"/>
  <c r="M113" s="1"/>
  <c r="O113" s="1"/>
  <c r="Q113" s="1"/>
  <c r="N118" l="1"/>
  <c r="L37" i="12"/>
  <c r="L63"/>
  <c r="L62" s="1"/>
  <c r="L118" i="13"/>
  <c r="AH145" i="12"/>
  <c r="AH125"/>
  <c r="AH109"/>
  <c r="AH67"/>
  <c r="AH64"/>
  <c r="AH58"/>
  <c r="AI55"/>
  <c r="AH55"/>
  <c r="AH50"/>
  <c r="AH47"/>
  <c r="AH42"/>
  <c r="AH40"/>
  <c r="AH38"/>
  <c r="Y145"/>
  <c r="Y125"/>
  <c r="Y109"/>
  <c r="Y67"/>
  <c r="Y64"/>
  <c r="Y58"/>
  <c r="Z55"/>
  <c r="Y55"/>
  <c r="Y50"/>
  <c r="Y47"/>
  <c r="Y42"/>
  <c r="Y38"/>
  <c r="AH114" i="13"/>
  <c r="AH94"/>
  <c r="AH78"/>
  <c r="AH35"/>
  <c r="AH32"/>
  <c r="AH26"/>
  <c r="AI23"/>
  <c r="AH23"/>
  <c r="AH18"/>
  <c r="AH15"/>
  <c r="AH10"/>
  <c r="AH8"/>
  <c r="AH6"/>
  <c r="AH5" s="1"/>
  <c r="Z114"/>
  <c r="Y114"/>
  <c r="Z96"/>
  <c r="Z95"/>
  <c r="Y94"/>
  <c r="Y78"/>
  <c r="Y35"/>
  <c r="Y32"/>
  <c r="Y26"/>
  <c r="Z23"/>
  <c r="Y23"/>
  <c r="Y18"/>
  <c r="Y15"/>
  <c r="Y10"/>
  <c r="Y6"/>
  <c r="K82" i="12"/>
  <c r="M82" s="1"/>
  <c r="J67"/>
  <c r="K138"/>
  <c r="M138" s="1"/>
  <c r="K139"/>
  <c r="M139" s="1"/>
  <c r="K140"/>
  <c r="M140" s="1"/>
  <c r="K141"/>
  <c r="M141" s="1"/>
  <c r="K134"/>
  <c r="M134" s="1"/>
  <c r="K135"/>
  <c r="M135" s="1"/>
  <c r="K132"/>
  <c r="M132" s="1"/>
  <c r="I133"/>
  <c r="K133" s="1"/>
  <c r="M133" s="1"/>
  <c r="K105"/>
  <c r="M105" s="1"/>
  <c r="K106"/>
  <c r="M106" s="1"/>
  <c r="K107"/>
  <c r="M107" s="1"/>
  <c r="K108"/>
  <c r="M108" s="1"/>
  <c r="E83"/>
  <c r="G83" s="1"/>
  <c r="I83" s="1"/>
  <c r="K83" s="1"/>
  <c r="M83" s="1"/>
  <c r="T83"/>
  <c r="V83" s="1"/>
  <c r="X83" s="1"/>
  <c r="Z83" s="1"/>
  <c r="AC83"/>
  <c r="AE83" s="1"/>
  <c r="AG83" s="1"/>
  <c r="AI83" s="1"/>
  <c r="J145"/>
  <c r="J109"/>
  <c r="J64"/>
  <c r="J58"/>
  <c r="J55"/>
  <c r="J50"/>
  <c r="J47"/>
  <c r="J42"/>
  <c r="J38"/>
  <c r="J35" i="13"/>
  <c r="K110"/>
  <c r="M110" s="1"/>
  <c r="O110" s="1"/>
  <c r="Q110" s="1"/>
  <c r="K103"/>
  <c r="M103" s="1"/>
  <c r="O103" s="1"/>
  <c r="Q103" s="1"/>
  <c r="K104"/>
  <c r="M104" s="1"/>
  <c r="O104" s="1"/>
  <c r="Q104" s="1"/>
  <c r="K109"/>
  <c r="M109" s="1"/>
  <c r="O109" s="1"/>
  <c r="Q109" s="1"/>
  <c r="K108"/>
  <c r="M108" s="1"/>
  <c r="O108" s="1"/>
  <c r="Q108" s="1"/>
  <c r="K107"/>
  <c r="M107" s="1"/>
  <c r="O107" s="1"/>
  <c r="Q107" s="1"/>
  <c r="K77"/>
  <c r="M77" s="1"/>
  <c r="O77" s="1"/>
  <c r="Q77" s="1"/>
  <c r="K50"/>
  <c r="M50" s="1"/>
  <c r="O50" s="1"/>
  <c r="Q50" s="1"/>
  <c r="K76"/>
  <c r="M76" s="1"/>
  <c r="O76" s="1"/>
  <c r="Q76" s="1"/>
  <c r="K75"/>
  <c r="M75" s="1"/>
  <c r="O75" s="1"/>
  <c r="Q75" s="1"/>
  <c r="K101"/>
  <c r="M101" s="1"/>
  <c r="O101" s="1"/>
  <c r="Q101" s="1"/>
  <c r="K74"/>
  <c r="M74" s="1"/>
  <c r="O74" s="1"/>
  <c r="Q74" s="1"/>
  <c r="Y37" i="12" l="1"/>
  <c r="L149"/>
  <c r="AH31" i="13"/>
  <c r="AH30" s="1"/>
  <c r="AH118" s="1"/>
  <c r="O108" i="12"/>
  <c r="Q108" s="1"/>
  <c r="O106"/>
  <c r="Q106" s="1"/>
  <c r="O133"/>
  <c r="Q133" s="1"/>
  <c r="O135"/>
  <c r="Q135" s="1"/>
  <c r="O141"/>
  <c r="Q141" s="1"/>
  <c r="O139"/>
  <c r="Q139" s="1"/>
  <c r="O83"/>
  <c r="Q83" s="1"/>
  <c r="O107"/>
  <c r="Q107" s="1"/>
  <c r="O105"/>
  <c r="Q105" s="1"/>
  <c r="O132"/>
  <c r="Q132" s="1"/>
  <c r="O134"/>
  <c r="Q134" s="1"/>
  <c r="O140"/>
  <c r="Q140" s="1"/>
  <c r="O138"/>
  <c r="Q138" s="1"/>
  <c r="O82"/>
  <c r="Q82" s="1"/>
  <c r="J37"/>
  <c r="AH63"/>
  <c r="AH62" s="1"/>
  <c r="Y5" i="13"/>
  <c r="AH37" i="12"/>
  <c r="AH149" s="1"/>
  <c r="Y63"/>
  <c r="Y62" s="1"/>
  <c r="Y149" s="1"/>
  <c r="Y31" i="13"/>
  <c r="Y30" s="1"/>
  <c r="Y118" s="1"/>
  <c r="J63" i="12"/>
  <c r="J62" s="1"/>
  <c r="J149" s="1"/>
  <c r="J114" i="13" l="1"/>
  <c r="J78"/>
  <c r="J32"/>
  <c r="J26"/>
  <c r="J23"/>
  <c r="J18"/>
  <c r="J15"/>
  <c r="J10"/>
  <c r="J6"/>
  <c r="AF145" i="12"/>
  <c r="AG146"/>
  <c r="AI146" s="1"/>
  <c r="AI145" s="1"/>
  <c r="AF125"/>
  <c r="AF109"/>
  <c r="AF67"/>
  <c r="AF64"/>
  <c r="AF58"/>
  <c r="AG55"/>
  <c r="AF55"/>
  <c r="AF50"/>
  <c r="AF47"/>
  <c r="AF42"/>
  <c r="AF40"/>
  <c r="AF38"/>
  <c r="W145"/>
  <c r="X146"/>
  <c r="Z146" s="1"/>
  <c r="Z145" s="1"/>
  <c r="H145"/>
  <c r="AF114" i="13"/>
  <c r="AF94"/>
  <c r="AF78"/>
  <c r="AF35"/>
  <c r="AF32"/>
  <c r="AF26"/>
  <c r="AG23"/>
  <c r="AF23"/>
  <c r="AF18"/>
  <c r="AF15"/>
  <c r="AF10"/>
  <c r="AF8"/>
  <c r="AF6"/>
  <c r="X114"/>
  <c r="W114"/>
  <c r="U114"/>
  <c r="AE115"/>
  <c r="AG115" s="1"/>
  <c r="AI115" s="1"/>
  <c r="V115"/>
  <c r="V114" s="1"/>
  <c r="I131" i="12"/>
  <c r="I100" i="13"/>
  <c r="K100" s="1"/>
  <c r="M100" s="1"/>
  <c r="O100" s="1"/>
  <c r="Q100" s="1"/>
  <c r="H67" i="12"/>
  <c r="H125"/>
  <c r="I137"/>
  <c r="K137" s="1"/>
  <c r="M137" s="1"/>
  <c r="I136"/>
  <c r="K136" s="1"/>
  <c r="M136" s="1"/>
  <c r="I104"/>
  <c r="K104" s="1"/>
  <c r="M104" s="1"/>
  <c r="I103"/>
  <c r="K103" s="1"/>
  <c r="M103" s="1"/>
  <c r="I102"/>
  <c r="K102" s="1"/>
  <c r="M102" s="1"/>
  <c r="I101"/>
  <c r="K101" s="1"/>
  <c r="M101" s="1"/>
  <c r="I100"/>
  <c r="K100" s="1"/>
  <c r="M100" s="1"/>
  <c r="I99"/>
  <c r="K99" s="1"/>
  <c r="M99" s="1"/>
  <c r="I98"/>
  <c r="K98" s="1"/>
  <c r="M98" s="1"/>
  <c r="I97"/>
  <c r="K97" s="1"/>
  <c r="M97" s="1"/>
  <c r="AI114" i="13" l="1"/>
  <c r="AK115"/>
  <c r="AF37" i="12"/>
  <c r="O98"/>
  <c r="Q98" s="1"/>
  <c r="O102"/>
  <c r="Q102" s="1"/>
  <c r="O104"/>
  <c r="Q104" s="1"/>
  <c r="O137"/>
  <c r="Q137" s="1"/>
  <c r="O100"/>
  <c r="Q100" s="1"/>
  <c r="O97"/>
  <c r="Q97" s="1"/>
  <c r="O99"/>
  <c r="Q99" s="1"/>
  <c r="O101"/>
  <c r="Q101" s="1"/>
  <c r="O103"/>
  <c r="Q103" s="1"/>
  <c r="O136"/>
  <c r="Q136" s="1"/>
  <c r="AF63"/>
  <c r="AF62" s="1"/>
  <c r="AF5" i="13"/>
  <c r="J5"/>
  <c r="K131" i="12"/>
  <c r="M131" s="1"/>
  <c r="X145"/>
  <c r="AG145"/>
  <c r="AG114" i="13"/>
  <c r="AF31"/>
  <c r="AF30" s="1"/>
  <c r="AF118" s="1"/>
  <c r="J31"/>
  <c r="J30" s="1"/>
  <c r="J118" s="1"/>
  <c r="W125" i="12"/>
  <c r="W109"/>
  <c r="W67"/>
  <c r="W64"/>
  <c r="W58"/>
  <c r="X55"/>
  <c r="W55"/>
  <c r="W50"/>
  <c r="W47"/>
  <c r="W42"/>
  <c r="W38"/>
  <c r="H109"/>
  <c r="H64"/>
  <c r="H58"/>
  <c r="H55"/>
  <c r="H50"/>
  <c r="H47"/>
  <c r="H42"/>
  <c r="H38"/>
  <c r="H35" i="13"/>
  <c r="H94"/>
  <c r="F94"/>
  <c r="I106"/>
  <c r="K106" s="1"/>
  <c r="M106" s="1"/>
  <c r="O106" s="1"/>
  <c r="Q106" s="1"/>
  <c r="I105"/>
  <c r="K105" s="1"/>
  <c r="M105" s="1"/>
  <c r="O105" s="1"/>
  <c r="Q105" s="1"/>
  <c r="I73"/>
  <c r="K73" s="1"/>
  <c r="M73" s="1"/>
  <c r="O73" s="1"/>
  <c r="Q73" s="1"/>
  <c r="I102"/>
  <c r="K102" s="1"/>
  <c r="M102" s="1"/>
  <c r="O102" s="1"/>
  <c r="Q102" s="1"/>
  <c r="I72"/>
  <c r="K72" s="1"/>
  <c r="M72" s="1"/>
  <c r="O72" s="1"/>
  <c r="Q72" s="1"/>
  <c r="I71"/>
  <c r="K71" s="1"/>
  <c r="M71" s="1"/>
  <c r="O71" s="1"/>
  <c r="Q71" s="1"/>
  <c r="I70"/>
  <c r="K70" s="1"/>
  <c r="M70" s="1"/>
  <c r="O70" s="1"/>
  <c r="Q70" s="1"/>
  <c r="I67"/>
  <c r="K67" s="1"/>
  <c r="M67" s="1"/>
  <c r="O67" s="1"/>
  <c r="Q67" s="1"/>
  <c r="I69"/>
  <c r="K69" s="1"/>
  <c r="M69" s="1"/>
  <c r="O69" s="1"/>
  <c r="Q69" s="1"/>
  <c r="I68"/>
  <c r="K68" s="1"/>
  <c r="M68" s="1"/>
  <c r="O68" s="1"/>
  <c r="Q68" s="1"/>
  <c r="I66"/>
  <c r="K66" s="1"/>
  <c r="M66" s="1"/>
  <c r="O66" s="1"/>
  <c r="Q66" s="1"/>
  <c r="AF149" i="12" l="1"/>
  <c r="AK114" i="13"/>
  <c r="AM115"/>
  <c r="AM114" s="1"/>
  <c r="H37" i="12"/>
  <c r="W37"/>
  <c r="O131"/>
  <c r="Q131" s="1"/>
  <c r="H63"/>
  <c r="H62" s="1"/>
  <c r="H149" s="1"/>
  <c r="W63"/>
  <c r="W62" s="1"/>
  <c r="X96" i="13"/>
  <c r="X95"/>
  <c r="W94"/>
  <c r="W78"/>
  <c r="W35"/>
  <c r="W32"/>
  <c r="W26"/>
  <c r="X23"/>
  <c r="W23"/>
  <c r="W18"/>
  <c r="W15"/>
  <c r="W10"/>
  <c r="W6"/>
  <c r="H114"/>
  <c r="H78"/>
  <c r="H32"/>
  <c r="H26"/>
  <c r="H23"/>
  <c r="H18"/>
  <c r="H15"/>
  <c r="H10"/>
  <c r="H6"/>
  <c r="U117"/>
  <c r="AA117" s="1"/>
  <c r="AC117" s="1"/>
  <c r="G117"/>
  <c r="I117" s="1"/>
  <c r="K117" s="1"/>
  <c r="M117" s="1"/>
  <c r="O117" s="1"/>
  <c r="Q117" s="1"/>
  <c r="AA116"/>
  <c r="AC116" s="1"/>
  <c r="G116"/>
  <c r="I116" s="1"/>
  <c r="K116" s="1"/>
  <c r="M116" s="1"/>
  <c r="O116" s="1"/>
  <c r="Q116" s="1"/>
  <c r="G148" i="12"/>
  <c r="I148" s="1"/>
  <c r="K148" s="1"/>
  <c r="M148" s="1"/>
  <c r="G147"/>
  <c r="I147" s="1"/>
  <c r="K147" s="1"/>
  <c r="M147" s="1"/>
  <c r="U148"/>
  <c r="AA147"/>
  <c r="AC147" s="1"/>
  <c r="W149" l="1"/>
  <c r="O148"/>
  <c r="Q148" s="1"/>
  <c r="O147"/>
  <c r="Q147" s="1"/>
  <c r="H5" i="13"/>
  <c r="AA148" i="12"/>
  <c r="AC148" s="1"/>
  <c r="W148"/>
  <c r="Y148" s="1"/>
  <c r="H31" i="13"/>
  <c r="H30" s="1"/>
  <c r="W5"/>
  <c r="W117"/>
  <c r="Y117" s="1"/>
  <c r="W31"/>
  <c r="W30" s="1"/>
  <c r="W118" s="1"/>
  <c r="H118"/>
  <c r="AD35"/>
  <c r="U35"/>
  <c r="S67" i="12"/>
  <c r="U67"/>
  <c r="AB67"/>
  <c r="AD67"/>
  <c r="S35" i="13"/>
  <c r="AB35"/>
  <c r="F35"/>
  <c r="G65"/>
  <c r="I65" s="1"/>
  <c r="K65" s="1"/>
  <c r="M65" s="1"/>
  <c r="O65" s="1"/>
  <c r="Q65" s="1"/>
  <c r="G64"/>
  <c r="I64" s="1"/>
  <c r="K64" s="1"/>
  <c r="M64" s="1"/>
  <c r="O64" s="1"/>
  <c r="Q64" s="1"/>
  <c r="G49"/>
  <c r="I49" s="1"/>
  <c r="K49" s="1"/>
  <c r="M49" s="1"/>
  <c r="O49" s="1"/>
  <c r="Q49" s="1"/>
  <c r="G46"/>
  <c r="I46" s="1"/>
  <c r="K46" s="1"/>
  <c r="M46" s="1"/>
  <c r="O46" s="1"/>
  <c r="Q46" s="1"/>
  <c r="F67" i="12"/>
  <c r="G96"/>
  <c r="I96" s="1"/>
  <c r="K96" s="1"/>
  <c r="M96" s="1"/>
  <c r="G95"/>
  <c r="I95" s="1"/>
  <c r="K95" s="1"/>
  <c r="M95" s="1"/>
  <c r="G81"/>
  <c r="I81" s="1"/>
  <c r="K81" s="1"/>
  <c r="M81" s="1"/>
  <c r="G78"/>
  <c r="I78" s="1"/>
  <c r="K78" s="1"/>
  <c r="M78" s="1"/>
  <c r="AD94" i="13"/>
  <c r="AD78"/>
  <c r="AD32"/>
  <c r="AD26"/>
  <c r="AE23"/>
  <c r="AD23"/>
  <c r="AD18"/>
  <c r="AD15"/>
  <c r="AD10"/>
  <c r="AD8"/>
  <c r="AD6"/>
  <c r="V96"/>
  <c r="V95"/>
  <c r="U94"/>
  <c r="U78"/>
  <c r="U32"/>
  <c r="U26"/>
  <c r="V23"/>
  <c r="U23"/>
  <c r="U18"/>
  <c r="U15"/>
  <c r="U10"/>
  <c r="U6"/>
  <c r="F114"/>
  <c r="F78"/>
  <c r="F32"/>
  <c r="F26"/>
  <c r="F23"/>
  <c r="F18"/>
  <c r="F15"/>
  <c r="F10"/>
  <c r="F6"/>
  <c r="AD125" i="12"/>
  <c r="AD109"/>
  <c r="AD64"/>
  <c r="AD58"/>
  <c r="AE55"/>
  <c r="AD55"/>
  <c r="AD50"/>
  <c r="AD47"/>
  <c r="AD42"/>
  <c r="AD40"/>
  <c r="AD38"/>
  <c r="U125"/>
  <c r="U109"/>
  <c r="U64"/>
  <c r="U58"/>
  <c r="V55"/>
  <c r="U55"/>
  <c r="U50"/>
  <c r="U47"/>
  <c r="U42"/>
  <c r="U38"/>
  <c r="F125"/>
  <c r="F109"/>
  <c r="F64"/>
  <c r="F58"/>
  <c r="F55"/>
  <c r="F50"/>
  <c r="F47"/>
  <c r="F42"/>
  <c r="F38"/>
  <c r="AC41" i="13"/>
  <c r="AE41" s="1"/>
  <c r="AG41" s="1"/>
  <c r="AI41" s="1"/>
  <c r="AK41" s="1"/>
  <c r="AM41" s="1"/>
  <c r="E41"/>
  <c r="G41" s="1"/>
  <c r="I41" s="1"/>
  <c r="K41" s="1"/>
  <c r="M41" s="1"/>
  <c r="O41" s="1"/>
  <c r="Q41" s="1"/>
  <c r="T41"/>
  <c r="V41" s="1"/>
  <c r="X41" s="1"/>
  <c r="Z41" s="1"/>
  <c r="AC40"/>
  <c r="AE40" s="1"/>
  <c r="AG40" s="1"/>
  <c r="AI40" s="1"/>
  <c r="AK40" s="1"/>
  <c r="AM40" s="1"/>
  <c r="T40"/>
  <c r="V40" s="1"/>
  <c r="X40" s="1"/>
  <c r="Z40" s="1"/>
  <c r="E40"/>
  <c r="G40" s="1"/>
  <c r="I40" s="1"/>
  <c r="K40" s="1"/>
  <c r="M40" s="1"/>
  <c r="O40" s="1"/>
  <c r="Q40" s="1"/>
  <c r="T73" i="12"/>
  <c r="V73" s="1"/>
  <c r="X73" s="1"/>
  <c r="Z73" s="1"/>
  <c r="AC72"/>
  <c r="AE72" s="1"/>
  <c r="AG72" s="1"/>
  <c r="AI72" s="1"/>
  <c r="T72"/>
  <c r="V72" s="1"/>
  <c r="X72" s="1"/>
  <c r="Z72" s="1"/>
  <c r="E72"/>
  <c r="G72" s="1"/>
  <c r="I72" s="1"/>
  <c r="K72" s="1"/>
  <c r="M72" s="1"/>
  <c r="AB94" i="13"/>
  <c r="AA94"/>
  <c r="S94"/>
  <c r="D94"/>
  <c r="R94"/>
  <c r="C94"/>
  <c r="AC96"/>
  <c r="AE96" s="1"/>
  <c r="AG96" s="1"/>
  <c r="AI96" s="1"/>
  <c r="AK96" s="1"/>
  <c r="AM96" s="1"/>
  <c r="T96"/>
  <c r="AC95"/>
  <c r="AE95" s="1"/>
  <c r="AG95" s="1"/>
  <c r="AI95" s="1"/>
  <c r="AK95" s="1"/>
  <c r="T95"/>
  <c r="AB125" i="12"/>
  <c r="AA125"/>
  <c r="S125"/>
  <c r="AC127"/>
  <c r="T127"/>
  <c r="V127" s="1"/>
  <c r="X127" s="1"/>
  <c r="Z127" s="1"/>
  <c r="AC126"/>
  <c r="AE126" s="1"/>
  <c r="AG126" s="1"/>
  <c r="T126"/>
  <c r="V126" s="1"/>
  <c r="X126" s="1"/>
  <c r="E96" i="13"/>
  <c r="G96" s="1"/>
  <c r="I96" s="1"/>
  <c r="K96" s="1"/>
  <c r="M96" s="1"/>
  <c r="O96" s="1"/>
  <c r="Q96" s="1"/>
  <c r="E95"/>
  <c r="G95" s="1"/>
  <c r="R125" i="12"/>
  <c r="D125"/>
  <c r="C125"/>
  <c r="E127"/>
  <c r="G127" s="1"/>
  <c r="I127" s="1"/>
  <c r="K127" s="1"/>
  <c r="M127" s="1"/>
  <c r="O127" s="1"/>
  <c r="Q127" s="1"/>
  <c r="E126"/>
  <c r="G126" s="1"/>
  <c r="E115" i="13"/>
  <c r="E114" s="1"/>
  <c r="D114"/>
  <c r="C114"/>
  <c r="AC99"/>
  <c r="AE99" s="1"/>
  <c r="AG99" s="1"/>
  <c r="AI99" s="1"/>
  <c r="AK99" s="1"/>
  <c r="AM99" s="1"/>
  <c r="T99"/>
  <c r="V99" s="1"/>
  <c r="X99" s="1"/>
  <c r="Z99" s="1"/>
  <c r="E99"/>
  <c r="G99" s="1"/>
  <c r="I99" s="1"/>
  <c r="K99" s="1"/>
  <c r="M99" s="1"/>
  <c r="O99" s="1"/>
  <c r="Q99" s="1"/>
  <c r="AC98"/>
  <c r="AE98" s="1"/>
  <c r="AG98" s="1"/>
  <c r="AI98" s="1"/>
  <c r="AK98" s="1"/>
  <c r="AM98" s="1"/>
  <c r="T98"/>
  <c r="V98" s="1"/>
  <c r="X98" s="1"/>
  <c r="Z98" s="1"/>
  <c r="E98"/>
  <c r="G98" s="1"/>
  <c r="I98" s="1"/>
  <c r="K98" s="1"/>
  <c r="M98" s="1"/>
  <c r="O98" s="1"/>
  <c r="Q98" s="1"/>
  <c r="AC97"/>
  <c r="AE97" s="1"/>
  <c r="AG97" s="1"/>
  <c r="AI97" s="1"/>
  <c r="AK97" s="1"/>
  <c r="AM97" s="1"/>
  <c r="T97"/>
  <c r="V97" s="1"/>
  <c r="X97" s="1"/>
  <c r="Z97" s="1"/>
  <c r="E97"/>
  <c r="G97" s="1"/>
  <c r="I97" s="1"/>
  <c r="K97" s="1"/>
  <c r="M97" s="1"/>
  <c r="O97" s="1"/>
  <c r="Q97" s="1"/>
  <c r="AC93"/>
  <c r="AE93" s="1"/>
  <c r="AG93" s="1"/>
  <c r="AI93" s="1"/>
  <c r="AK93" s="1"/>
  <c r="AM93" s="1"/>
  <c r="T93"/>
  <c r="V93" s="1"/>
  <c r="X93" s="1"/>
  <c r="Z93" s="1"/>
  <c r="E93"/>
  <c r="G93" s="1"/>
  <c r="I93" s="1"/>
  <c r="K93" s="1"/>
  <c r="M93" s="1"/>
  <c r="O93" s="1"/>
  <c r="Q93" s="1"/>
  <c r="AC92"/>
  <c r="AE92" s="1"/>
  <c r="AG92" s="1"/>
  <c r="AI92" s="1"/>
  <c r="T92"/>
  <c r="V92" s="1"/>
  <c r="X92" s="1"/>
  <c r="Z92" s="1"/>
  <c r="E92"/>
  <c r="G92" s="1"/>
  <c r="I92" s="1"/>
  <c r="K92" s="1"/>
  <c r="M92" s="1"/>
  <c r="O92" s="1"/>
  <c r="Q92" s="1"/>
  <c r="AC91"/>
  <c r="AE91" s="1"/>
  <c r="AG91" s="1"/>
  <c r="AI91" s="1"/>
  <c r="AK91" s="1"/>
  <c r="AM91" s="1"/>
  <c r="T91"/>
  <c r="V91" s="1"/>
  <c r="X91" s="1"/>
  <c r="Z91" s="1"/>
  <c r="E91"/>
  <c r="G91" s="1"/>
  <c r="I91" s="1"/>
  <c r="K91" s="1"/>
  <c r="M91" s="1"/>
  <c r="O91" s="1"/>
  <c r="Q91" s="1"/>
  <c r="E90"/>
  <c r="G90" s="1"/>
  <c r="I90" s="1"/>
  <c r="K90" s="1"/>
  <c r="M90" s="1"/>
  <c r="O90" s="1"/>
  <c r="Q90" s="1"/>
  <c r="AC89"/>
  <c r="AE89" s="1"/>
  <c r="AG89" s="1"/>
  <c r="AI89" s="1"/>
  <c r="AK89" s="1"/>
  <c r="AM89" s="1"/>
  <c r="T89"/>
  <c r="V89" s="1"/>
  <c r="X89" s="1"/>
  <c r="Z89" s="1"/>
  <c r="E89"/>
  <c r="G89" s="1"/>
  <c r="I89" s="1"/>
  <c r="K89" s="1"/>
  <c r="M89" s="1"/>
  <c r="O89" s="1"/>
  <c r="Q89" s="1"/>
  <c r="AC88"/>
  <c r="AE88" s="1"/>
  <c r="AG88" s="1"/>
  <c r="AI88" s="1"/>
  <c r="AK88" s="1"/>
  <c r="AM88" s="1"/>
  <c r="T88"/>
  <c r="V88" s="1"/>
  <c r="X88" s="1"/>
  <c r="Z88" s="1"/>
  <c r="E88"/>
  <c r="G88" s="1"/>
  <c r="I88" s="1"/>
  <c r="K88" s="1"/>
  <c r="M88" s="1"/>
  <c r="O88" s="1"/>
  <c r="Q88" s="1"/>
  <c r="AC87"/>
  <c r="AE87" s="1"/>
  <c r="AG87" s="1"/>
  <c r="AI87" s="1"/>
  <c r="AK87" s="1"/>
  <c r="AM87" s="1"/>
  <c r="T87"/>
  <c r="V87" s="1"/>
  <c r="X87" s="1"/>
  <c r="Z87" s="1"/>
  <c r="E87"/>
  <c r="G87" s="1"/>
  <c r="I87" s="1"/>
  <c r="K87" s="1"/>
  <c r="M87" s="1"/>
  <c r="O87" s="1"/>
  <c r="Q87" s="1"/>
  <c r="AC86"/>
  <c r="AE86" s="1"/>
  <c r="AG86" s="1"/>
  <c r="AI86" s="1"/>
  <c r="AK86" s="1"/>
  <c r="AM86" s="1"/>
  <c r="T86"/>
  <c r="V86" s="1"/>
  <c r="X86" s="1"/>
  <c r="Z86" s="1"/>
  <c r="E86"/>
  <c r="G86" s="1"/>
  <c r="I86" s="1"/>
  <c r="K86" s="1"/>
  <c r="M86" s="1"/>
  <c r="O86" s="1"/>
  <c r="Q86" s="1"/>
  <c r="AC85"/>
  <c r="AE85" s="1"/>
  <c r="AG85" s="1"/>
  <c r="AI85" s="1"/>
  <c r="AK85" s="1"/>
  <c r="AM85" s="1"/>
  <c r="T85"/>
  <c r="V85" s="1"/>
  <c r="X85" s="1"/>
  <c r="Z85" s="1"/>
  <c r="E85"/>
  <c r="G85" s="1"/>
  <c r="I85" s="1"/>
  <c r="K85" s="1"/>
  <c r="M85" s="1"/>
  <c r="O85" s="1"/>
  <c r="Q85" s="1"/>
  <c r="AC84"/>
  <c r="AE84" s="1"/>
  <c r="AG84" s="1"/>
  <c r="AI84" s="1"/>
  <c r="AK84" s="1"/>
  <c r="AM84" s="1"/>
  <c r="T84"/>
  <c r="V84" s="1"/>
  <c r="X84" s="1"/>
  <c r="Z84" s="1"/>
  <c r="E84"/>
  <c r="G84" s="1"/>
  <c r="I84" s="1"/>
  <c r="K84" s="1"/>
  <c r="M84" s="1"/>
  <c r="O84" s="1"/>
  <c r="Q84" s="1"/>
  <c r="AC83"/>
  <c r="AE83" s="1"/>
  <c r="AG83" s="1"/>
  <c r="AI83" s="1"/>
  <c r="AK83" s="1"/>
  <c r="AM83" s="1"/>
  <c r="T83"/>
  <c r="V83" s="1"/>
  <c r="X83" s="1"/>
  <c r="Z83" s="1"/>
  <c r="E83"/>
  <c r="G83" s="1"/>
  <c r="I83" s="1"/>
  <c r="K83" s="1"/>
  <c r="M83" s="1"/>
  <c r="O83" s="1"/>
  <c r="Q83" s="1"/>
  <c r="AC82"/>
  <c r="AE82" s="1"/>
  <c r="AG82" s="1"/>
  <c r="AI82" s="1"/>
  <c r="AK82" s="1"/>
  <c r="AM82" s="1"/>
  <c r="T82"/>
  <c r="V82" s="1"/>
  <c r="X82" s="1"/>
  <c r="Z82" s="1"/>
  <c r="E82"/>
  <c r="G82" s="1"/>
  <c r="I82" s="1"/>
  <c r="K82" s="1"/>
  <c r="M82" s="1"/>
  <c r="O82" s="1"/>
  <c r="Q82" s="1"/>
  <c r="AC81"/>
  <c r="AE81" s="1"/>
  <c r="AG81" s="1"/>
  <c r="AI81" s="1"/>
  <c r="AK81" s="1"/>
  <c r="AM81" s="1"/>
  <c r="T81"/>
  <c r="V81" s="1"/>
  <c r="X81" s="1"/>
  <c r="Z81" s="1"/>
  <c r="E81"/>
  <c r="G81" s="1"/>
  <c r="I81" s="1"/>
  <c r="K81" s="1"/>
  <c r="M81" s="1"/>
  <c r="O81" s="1"/>
  <c r="Q81" s="1"/>
  <c r="AC80"/>
  <c r="AE80" s="1"/>
  <c r="AG80" s="1"/>
  <c r="AI80" s="1"/>
  <c r="AK80" s="1"/>
  <c r="AM80" s="1"/>
  <c r="T80"/>
  <c r="E80"/>
  <c r="G80" s="1"/>
  <c r="I80" s="1"/>
  <c r="K80" s="1"/>
  <c r="M80" s="1"/>
  <c r="O80" s="1"/>
  <c r="Q80" s="1"/>
  <c r="AC79"/>
  <c r="T79"/>
  <c r="V79" s="1"/>
  <c r="X79" s="1"/>
  <c r="Z79" s="1"/>
  <c r="E79"/>
  <c r="AB78"/>
  <c r="AA78"/>
  <c r="S78"/>
  <c r="R78"/>
  <c r="D78"/>
  <c r="C78"/>
  <c r="AA63"/>
  <c r="AA35" s="1"/>
  <c r="R63"/>
  <c r="R35" s="1"/>
  <c r="E63"/>
  <c r="G63" s="1"/>
  <c r="I63" s="1"/>
  <c r="K63" s="1"/>
  <c r="M63" s="1"/>
  <c r="O63" s="1"/>
  <c r="Q63" s="1"/>
  <c r="AC62"/>
  <c r="AE62" s="1"/>
  <c r="AG62" s="1"/>
  <c r="AI62" s="1"/>
  <c r="AK62" s="1"/>
  <c r="AM62" s="1"/>
  <c r="T62"/>
  <c r="V62" s="1"/>
  <c r="X62" s="1"/>
  <c r="Z62" s="1"/>
  <c r="E62"/>
  <c r="G62" s="1"/>
  <c r="I62" s="1"/>
  <c r="K62" s="1"/>
  <c r="M62" s="1"/>
  <c r="O62" s="1"/>
  <c r="Q62" s="1"/>
  <c r="AC61"/>
  <c r="AE61" s="1"/>
  <c r="AG61" s="1"/>
  <c r="AI61" s="1"/>
  <c r="AK61" s="1"/>
  <c r="AM61" s="1"/>
  <c r="T61"/>
  <c r="V61" s="1"/>
  <c r="X61" s="1"/>
  <c r="Z61" s="1"/>
  <c r="E61"/>
  <c r="G61" s="1"/>
  <c r="I61" s="1"/>
  <c r="K61" s="1"/>
  <c r="M61" s="1"/>
  <c r="O61" s="1"/>
  <c r="Q61" s="1"/>
  <c r="AC60"/>
  <c r="AE60" s="1"/>
  <c r="AG60" s="1"/>
  <c r="AI60" s="1"/>
  <c r="AK60" s="1"/>
  <c r="AM60" s="1"/>
  <c r="T60"/>
  <c r="V60" s="1"/>
  <c r="X60" s="1"/>
  <c r="Z60" s="1"/>
  <c r="E60"/>
  <c r="G60" s="1"/>
  <c r="I60" s="1"/>
  <c r="K60" s="1"/>
  <c r="M60" s="1"/>
  <c r="O60" s="1"/>
  <c r="Q60" s="1"/>
  <c r="AC59"/>
  <c r="AE59" s="1"/>
  <c r="AG59" s="1"/>
  <c r="AI59" s="1"/>
  <c r="AK59" s="1"/>
  <c r="AM59" s="1"/>
  <c r="T59"/>
  <c r="V59" s="1"/>
  <c r="X59" s="1"/>
  <c r="Z59" s="1"/>
  <c r="E59"/>
  <c r="G59" s="1"/>
  <c r="I59" s="1"/>
  <c r="K59" s="1"/>
  <c r="M59" s="1"/>
  <c r="O59" s="1"/>
  <c r="Q59" s="1"/>
  <c r="AC58"/>
  <c r="AE58" s="1"/>
  <c r="AG58" s="1"/>
  <c r="AI58" s="1"/>
  <c r="AK58" s="1"/>
  <c r="AM58" s="1"/>
  <c r="T58"/>
  <c r="V58" s="1"/>
  <c r="X58" s="1"/>
  <c r="Z58" s="1"/>
  <c r="E58"/>
  <c r="G58" s="1"/>
  <c r="I58" s="1"/>
  <c r="K58" s="1"/>
  <c r="M58" s="1"/>
  <c r="O58" s="1"/>
  <c r="Q58" s="1"/>
  <c r="AC57"/>
  <c r="AE57" s="1"/>
  <c r="AG57" s="1"/>
  <c r="AI57" s="1"/>
  <c r="AK57" s="1"/>
  <c r="AM57" s="1"/>
  <c r="T57"/>
  <c r="V57" s="1"/>
  <c r="X57" s="1"/>
  <c r="Z57" s="1"/>
  <c r="E57"/>
  <c r="G57" s="1"/>
  <c r="I57" s="1"/>
  <c r="K57" s="1"/>
  <c r="M57" s="1"/>
  <c r="O57" s="1"/>
  <c r="Q57" s="1"/>
  <c r="AC56"/>
  <c r="AE56" s="1"/>
  <c r="AG56" s="1"/>
  <c r="AI56" s="1"/>
  <c r="AK56" s="1"/>
  <c r="AM56" s="1"/>
  <c r="T56"/>
  <c r="V56" s="1"/>
  <c r="X56" s="1"/>
  <c r="Z56" s="1"/>
  <c r="E56"/>
  <c r="G56" s="1"/>
  <c r="I56" s="1"/>
  <c r="K56" s="1"/>
  <c r="M56" s="1"/>
  <c r="O56" s="1"/>
  <c r="Q56" s="1"/>
  <c r="AC54"/>
  <c r="AE54" s="1"/>
  <c r="AG54" s="1"/>
  <c r="AI54" s="1"/>
  <c r="AK54" s="1"/>
  <c r="AM54" s="1"/>
  <c r="T54"/>
  <c r="V54" s="1"/>
  <c r="X54" s="1"/>
  <c r="Z54" s="1"/>
  <c r="E54"/>
  <c r="G54" s="1"/>
  <c r="I54" s="1"/>
  <c r="K54" s="1"/>
  <c r="M54" s="1"/>
  <c r="O54" s="1"/>
  <c r="Q54" s="1"/>
  <c r="AC53"/>
  <c r="AE53" s="1"/>
  <c r="AG53" s="1"/>
  <c r="AI53" s="1"/>
  <c r="AK53" s="1"/>
  <c r="AM53" s="1"/>
  <c r="T53"/>
  <c r="V53" s="1"/>
  <c r="X53" s="1"/>
  <c r="Z53" s="1"/>
  <c r="E53"/>
  <c r="G53" s="1"/>
  <c r="I53" s="1"/>
  <c r="K53" s="1"/>
  <c r="M53" s="1"/>
  <c r="O53" s="1"/>
  <c r="Q53" s="1"/>
  <c r="AC52"/>
  <c r="AE52" s="1"/>
  <c r="AG52" s="1"/>
  <c r="AI52" s="1"/>
  <c r="AK52" s="1"/>
  <c r="AM52" s="1"/>
  <c r="T52"/>
  <c r="V52" s="1"/>
  <c r="X52" s="1"/>
  <c r="Z52" s="1"/>
  <c r="E52"/>
  <c r="G52" s="1"/>
  <c r="I52" s="1"/>
  <c r="K52" s="1"/>
  <c r="M52" s="1"/>
  <c r="O52" s="1"/>
  <c r="Q52" s="1"/>
  <c r="AC51"/>
  <c r="AE51" s="1"/>
  <c r="AG51" s="1"/>
  <c r="AI51" s="1"/>
  <c r="AK51" s="1"/>
  <c r="AM51" s="1"/>
  <c r="T51"/>
  <c r="V51" s="1"/>
  <c r="X51" s="1"/>
  <c r="Z51" s="1"/>
  <c r="E51"/>
  <c r="G51" s="1"/>
  <c r="I51" s="1"/>
  <c r="K51" s="1"/>
  <c r="M51" s="1"/>
  <c r="O51" s="1"/>
  <c r="Q51" s="1"/>
  <c r="AC48"/>
  <c r="AE48" s="1"/>
  <c r="AG48" s="1"/>
  <c r="AI48" s="1"/>
  <c r="AK48" s="1"/>
  <c r="AM48" s="1"/>
  <c r="T48"/>
  <c r="V48" s="1"/>
  <c r="X48" s="1"/>
  <c r="Z48" s="1"/>
  <c r="E48"/>
  <c r="G48" s="1"/>
  <c r="I48" s="1"/>
  <c r="K48" s="1"/>
  <c r="M48" s="1"/>
  <c r="O48" s="1"/>
  <c r="Q48" s="1"/>
  <c r="AC47"/>
  <c r="AE47" s="1"/>
  <c r="AG47" s="1"/>
  <c r="AI47" s="1"/>
  <c r="AK47" s="1"/>
  <c r="AM47" s="1"/>
  <c r="T47"/>
  <c r="V47" s="1"/>
  <c r="X47" s="1"/>
  <c r="Z47" s="1"/>
  <c r="E47"/>
  <c r="G47" s="1"/>
  <c r="I47" s="1"/>
  <c r="K47" s="1"/>
  <c r="M47" s="1"/>
  <c r="O47" s="1"/>
  <c r="Q47" s="1"/>
  <c r="AC45"/>
  <c r="AE45" s="1"/>
  <c r="AG45" s="1"/>
  <c r="AI45" s="1"/>
  <c r="AK45" s="1"/>
  <c r="AM45" s="1"/>
  <c r="T45"/>
  <c r="V45" s="1"/>
  <c r="X45" s="1"/>
  <c r="Z45" s="1"/>
  <c r="E45"/>
  <c r="G45" s="1"/>
  <c r="I45" s="1"/>
  <c r="K45" s="1"/>
  <c r="M45" s="1"/>
  <c r="O45" s="1"/>
  <c r="Q45" s="1"/>
  <c r="AC44"/>
  <c r="AE44" s="1"/>
  <c r="AG44" s="1"/>
  <c r="AI44" s="1"/>
  <c r="AK44" s="1"/>
  <c r="AM44" s="1"/>
  <c r="T44"/>
  <c r="V44" s="1"/>
  <c r="X44" s="1"/>
  <c r="Z44" s="1"/>
  <c r="E44"/>
  <c r="G44" s="1"/>
  <c r="I44" s="1"/>
  <c r="K44" s="1"/>
  <c r="M44" s="1"/>
  <c r="O44" s="1"/>
  <c r="Q44" s="1"/>
  <c r="AC43"/>
  <c r="AE43" s="1"/>
  <c r="AG43" s="1"/>
  <c r="AI43" s="1"/>
  <c r="AK43" s="1"/>
  <c r="AM43" s="1"/>
  <c r="T43"/>
  <c r="V43" s="1"/>
  <c r="X43" s="1"/>
  <c r="Z43" s="1"/>
  <c r="E43"/>
  <c r="G43" s="1"/>
  <c r="I43" s="1"/>
  <c r="K43" s="1"/>
  <c r="M43" s="1"/>
  <c r="O43" s="1"/>
  <c r="Q43" s="1"/>
  <c r="AC42"/>
  <c r="AE42" s="1"/>
  <c r="AG42" s="1"/>
  <c r="AI42" s="1"/>
  <c r="AK42" s="1"/>
  <c r="AM42" s="1"/>
  <c r="T42"/>
  <c r="V42" s="1"/>
  <c r="X42" s="1"/>
  <c r="Z42" s="1"/>
  <c r="E42"/>
  <c r="G42" s="1"/>
  <c r="I42" s="1"/>
  <c r="K42" s="1"/>
  <c r="M42" s="1"/>
  <c r="O42" s="1"/>
  <c r="Q42" s="1"/>
  <c r="AC39"/>
  <c r="AE39" s="1"/>
  <c r="AG39" s="1"/>
  <c r="AI39" s="1"/>
  <c r="AK39" s="1"/>
  <c r="AM39" s="1"/>
  <c r="T39"/>
  <c r="V39" s="1"/>
  <c r="X39" s="1"/>
  <c r="Z39" s="1"/>
  <c r="E39"/>
  <c r="G39" s="1"/>
  <c r="I39" s="1"/>
  <c r="K39" s="1"/>
  <c r="M39" s="1"/>
  <c r="O39" s="1"/>
  <c r="Q39" s="1"/>
  <c r="AC38"/>
  <c r="AE38" s="1"/>
  <c r="AG38" s="1"/>
  <c r="AI38" s="1"/>
  <c r="AK38" s="1"/>
  <c r="AM38" s="1"/>
  <c r="T38"/>
  <c r="V38" s="1"/>
  <c r="X38" s="1"/>
  <c r="Z38" s="1"/>
  <c r="E38"/>
  <c r="G38" s="1"/>
  <c r="I38" s="1"/>
  <c r="K38" s="1"/>
  <c r="M38" s="1"/>
  <c r="O38" s="1"/>
  <c r="Q38" s="1"/>
  <c r="AC37"/>
  <c r="AE37" s="1"/>
  <c r="AG37" s="1"/>
  <c r="AI37" s="1"/>
  <c r="AK37" s="1"/>
  <c r="AM37" s="1"/>
  <c r="T37"/>
  <c r="V37" s="1"/>
  <c r="X37" s="1"/>
  <c r="Z37" s="1"/>
  <c r="E37"/>
  <c r="G37" s="1"/>
  <c r="I37" s="1"/>
  <c r="K37" s="1"/>
  <c r="M37" s="1"/>
  <c r="O37" s="1"/>
  <c r="Q37" s="1"/>
  <c r="AC36"/>
  <c r="T36"/>
  <c r="E36"/>
  <c r="D35"/>
  <c r="C35"/>
  <c r="AC33"/>
  <c r="AE33" s="1"/>
  <c r="AG33" s="1"/>
  <c r="AI33" s="1"/>
  <c r="T33"/>
  <c r="T32" s="1"/>
  <c r="E33"/>
  <c r="G33" s="1"/>
  <c r="AB32"/>
  <c r="AA32"/>
  <c r="S32"/>
  <c r="R32"/>
  <c r="D32"/>
  <c r="C32"/>
  <c r="AC29"/>
  <c r="AE29" s="1"/>
  <c r="AG29" s="1"/>
  <c r="AI29" s="1"/>
  <c r="AK29" s="1"/>
  <c r="AM29" s="1"/>
  <c r="T29"/>
  <c r="V29" s="1"/>
  <c r="X29" s="1"/>
  <c r="Z29" s="1"/>
  <c r="E29"/>
  <c r="G29" s="1"/>
  <c r="I29" s="1"/>
  <c r="K29" s="1"/>
  <c r="M29" s="1"/>
  <c r="O29" s="1"/>
  <c r="Q29" s="1"/>
  <c r="AC28"/>
  <c r="AE28" s="1"/>
  <c r="AG28" s="1"/>
  <c r="AI28" s="1"/>
  <c r="AK28" s="1"/>
  <c r="AM28" s="1"/>
  <c r="T28"/>
  <c r="V28" s="1"/>
  <c r="X28" s="1"/>
  <c r="Z28" s="1"/>
  <c r="E28"/>
  <c r="G28" s="1"/>
  <c r="I28" s="1"/>
  <c r="K28" s="1"/>
  <c r="M28" s="1"/>
  <c r="O28" s="1"/>
  <c r="Q28" s="1"/>
  <c r="AC27"/>
  <c r="AE27" s="1"/>
  <c r="AG27" s="1"/>
  <c r="AI27" s="1"/>
  <c r="AK27" s="1"/>
  <c r="T27"/>
  <c r="E27"/>
  <c r="G27" s="1"/>
  <c r="I27" s="1"/>
  <c r="K27" s="1"/>
  <c r="AB26"/>
  <c r="AA26"/>
  <c r="S26"/>
  <c r="R26"/>
  <c r="D26"/>
  <c r="C26"/>
  <c r="E24"/>
  <c r="G24" s="1"/>
  <c r="AC23"/>
  <c r="AB23"/>
  <c r="AA23"/>
  <c r="T23"/>
  <c r="S23"/>
  <c r="R23"/>
  <c r="D23"/>
  <c r="C23"/>
  <c r="AC22"/>
  <c r="AE22" s="1"/>
  <c r="AG22" s="1"/>
  <c r="AI22" s="1"/>
  <c r="AK22" s="1"/>
  <c r="AM22" s="1"/>
  <c r="T22"/>
  <c r="V22" s="1"/>
  <c r="X22" s="1"/>
  <c r="Z22" s="1"/>
  <c r="E22"/>
  <c r="G22" s="1"/>
  <c r="I22" s="1"/>
  <c r="K22" s="1"/>
  <c r="M22" s="1"/>
  <c r="O22" s="1"/>
  <c r="Q22" s="1"/>
  <c r="C21"/>
  <c r="AA21" s="1"/>
  <c r="AC21" s="1"/>
  <c r="AE21" s="1"/>
  <c r="AG21" s="1"/>
  <c r="AI21" s="1"/>
  <c r="AK21" s="1"/>
  <c r="AM21" s="1"/>
  <c r="AC20"/>
  <c r="AE20" s="1"/>
  <c r="AG20" s="1"/>
  <c r="AI20" s="1"/>
  <c r="AK20" s="1"/>
  <c r="AM20" s="1"/>
  <c r="E20"/>
  <c r="G20" s="1"/>
  <c r="I20" s="1"/>
  <c r="K20" s="1"/>
  <c r="M20" s="1"/>
  <c r="O20" s="1"/>
  <c r="Q20" s="1"/>
  <c r="R19"/>
  <c r="AA19" s="1"/>
  <c r="C19"/>
  <c r="E19" s="1"/>
  <c r="AB18"/>
  <c r="S18"/>
  <c r="D18"/>
  <c r="C18"/>
  <c r="AC17"/>
  <c r="AE17" s="1"/>
  <c r="AG17" s="1"/>
  <c r="AI17" s="1"/>
  <c r="AK17" s="1"/>
  <c r="AM17" s="1"/>
  <c r="T17"/>
  <c r="V17" s="1"/>
  <c r="X17" s="1"/>
  <c r="Z17" s="1"/>
  <c r="E17"/>
  <c r="G17" s="1"/>
  <c r="I17" s="1"/>
  <c r="K17" s="1"/>
  <c r="M17" s="1"/>
  <c r="O17" s="1"/>
  <c r="Q17" s="1"/>
  <c r="AC16"/>
  <c r="AE16" s="1"/>
  <c r="AG16" s="1"/>
  <c r="AI16" s="1"/>
  <c r="T16"/>
  <c r="E16"/>
  <c r="G16" s="1"/>
  <c r="I16" s="1"/>
  <c r="AB15"/>
  <c r="AA15"/>
  <c r="S15"/>
  <c r="R15"/>
  <c r="D15"/>
  <c r="C15"/>
  <c r="AC14"/>
  <c r="AE14" s="1"/>
  <c r="AG14" s="1"/>
  <c r="AI14" s="1"/>
  <c r="AK14" s="1"/>
  <c r="AM14" s="1"/>
  <c r="T14"/>
  <c r="V14" s="1"/>
  <c r="X14" s="1"/>
  <c r="Z14" s="1"/>
  <c r="E14"/>
  <c r="G14" s="1"/>
  <c r="I14" s="1"/>
  <c r="K14" s="1"/>
  <c r="M14" s="1"/>
  <c r="O14" s="1"/>
  <c r="Q14" s="1"/>
  <c r="AC13"/>
  <c r="AE13" s="1"/>
  <c r="AG13" s="1"/>
  <c r="AI13" s="1"/>
  <c r="AK13" s="1"/>
  <c r="AM13" s="1"/>
  <c r="T13"/>
  <c r="V13" s="1"/>
  <c r="X13" s="1"/>
  <c r="Z13" s="1"/>
  <c r="E13"/>
  <c r="G13" s="1"/>
  <c r="I13" s="1"/>
  <c r="K13" s="1"/>
  <c r="M13" s="1"/>
  <c r="O13" s="1"/>
  <c r="Q13" s="1"/>
  <c r="AC12"/>
  <c r="AE12" s="1"/>
  <c r="AG12" s="1"/>
  <c r="AI12" s="1"/>
  <c r="AK12" s="1"/>
  <c r="AM12" s="1"/>
  <c r="T12"/>
  <c r="V12" s="1"/>
  <c r="X12" s="1"/>
  <c r="Z12" s="1"/>
  <c r="E12"/>
  <c r="G12" s="1"/>
  <c r="I12" s="1"/>
  <c r="K12" s="1"/>
  <c r="M12" s="1"/>
  <c r="O12" s="1"/>
  <c r="Q12" s="1"/>
  <c r="AC11"/>
  <c r="T11"/>
  <c r="V11" s="1"/>
  <c r="X11" s="1"/>
  <c r="Z11" s="1"/>
  <c r="E11"/>
  <c r="AB10"/>
  <c r="AA10"/>
  <c r="S10"/>
  <c r="R10"/>
  <c r="D10"/>
  <c r="C10"/>
  <c r="AC9"/>
  <c r="AC8" s="1"/>
  <c r="T9"/>
  <c r="V9" s="1"/>
  <c r="X9" s="1"/>
  <c r="Z9" s="1"/>
  <c r="E9"/>
  <c r="G9" s="1"/>
  <c r="AB8"/>
  <c r="AA8"/>
  <c r="R8"/>
  <c r="T8" s="1"/>
  <c r="V8" s="1"/>
  <c r="X8" s="1"/>
  <c r="Z8" s="1"/>
  <c r="C8"/>
  <c r="AC7"/>
  <c r="AC6" s="1"/>
  <c r="T7"/>
  <c r="V7" s="1"/>
  <c r="E7"/>
  <c r="E6" s="1"/>
  <c r="AB6"/>
  <c r="AA6"/>
  <c r="T6"/>
  <c r="S6"/>
  <c r="R6"/>
  <c r="D6"/>
  <c r="C6"/>
  <c r="AC61" i="12"/>
  <c r="AE61" s="1"/>
  <c r="AG61" s="1"/>
  <c r="AI61" s="1"/>
  <c r="AC60"/>
  <c r="AE60" s="1"/>
  <c r="AG60" s="1"/>
  <c r="AI60" s="1"/>
  <c r="AC59"/>
  <c r="AE59" s="1"/>
  <c r="AG59" s="1"/>
  <c r="AB58"/>
  <c r="AB55"/>
  <c r="AC55"/>
  <c r="AC54"/>
  <c r="AE54" s="1"/>
  <c r="AG54" s="1"/>
  <c r="AI54" s="1"/>
  <c r="AC52"/>
  <c r="AE52" s="1"/>
  <c r="AG52" s="1"/>
  <c r="AI52" s="1"/>
  <c r="AB50"/>
  <c r="AC49"/>
  <c r="AC48"/>
  <c r="AE48" s="1"/>
  <c r="AG48" s="1"/>
  <c r="AB47"/>
  <c r="AC46"/>
  <c r="AE46" s="1"/>
  <c r="AG46" s="1"/>
  <c r="AI46" s="1"/>
  <c r="AC45"/>
  <c r="AE45" s="1"/>
  <c r="AG45" s="1"/>
  <c r="AI45" s="1"/>
  <c r="AC44"/>
  <c r="AE44" s="1"/>
  <c r="AG44" s="1"/>
  <c r="AI44" s="1"/>
  <c r="AC43"/>
  <c r="AE43" s="1"/>
  <c r="AG43" s="1"/>
  <c r="AB42"/>
  <c r="AC41"/>
  <c r="AE41" s="1"/>
  <c r="AB40"/>
  <c r="AC40"/>
  <c r="AC39"/>
  <c r="AE39" s="1"/>
  <c r="AB38"/>
  <c r="AC38"/>
  <c r="T61"/>
  <c r="V61" s="1"/>
  <c r="X61" s="1"/>
  <c r="Z61" s="1"/>
  <c r="T60"/>
  <c r="V60" s="1"/>
  <c r="X60" s="1"/>
  <c r="Z60" s="1"/>
  <c r="T59"/>
  <c r="V59" s="1"/>
  <c r="X59" s="1"/>
  <c r="S58"/>
  <c r="S55"/>
  <c r="T55"/>
  <c r="T54"/>
  <c r="V54" s="1"/>
  <c r="X54" s="1"/>
  <c r="Z54" s="1"/>
  <c r="S50"/>
  <c r="T49"/>
  <c r="V49" s="1"/>
  <c r="X49" s="1"/>
  <c r="Z49" s="1"/>
  <c r="T48"/>
  <c r="V48" s="1"/>
  <c r="X48" s="1"/>
  <c r="S47"/>
  <c r="T46"/>
  <c r="V46" s="1"/>
  <c r="X46" s="1"/>
  <c r="Z46" s="1"/>
  <c r="T45"/>
  <c r="V45" s="1"/>
  <c r="X45" s="1"/>
  <c r="Z45" s="1"/>
  <c r="T44"/>
  <c r="T43"/>
  <c r="V43" s="1"/>
  <c r="X43" s="1"/>
  <c r="S42"/>
  <c r="T41"/>
  <c r="V41" s="1"/>
  <c r="X41" s="1"/>
  <c r="Z41" s="1"/>
  <c r="T39"/>
  <c r="V39" s="1"/>
  <c r="S38"/>
  <c r="T38"/>
  <c r="D38"/>
  <c r="D58"/>
  <c r="D55"/>
  <c r="D50"/>
  <c r="D42"/>
  <c r="D47"/>
  <c r="E61"/>
  <c r="G61" s="1"/>
  <c r="I61" s="1"/>
  <c r="K61" s="1"/>
  <c r="M61" s="1"/>
  <c r="O61" s="1"/>
  <c r="Q61" s="1"/>
  <c r="E60"/>
  <c r="G60" s="1"/>
  <c r="I60" s="1"/>
  <c r="K60" s="1"/>
  <c r="M60" s="1"/>
  <c r="O60" s="1"/>
  <c r="Q60" s="1"/>
  <c r="E59"/>
  <c r="G59" s="1"/>
  <c r="I59" s="1"/>
  <c r="E56"/>
  <c r="G56" s="1"/>
  <c r="E54"/>
  <c r="G54" s="1"/>
  <c r="I54" s="1"/>
  <c r="K54" s="1"/>
  <c r="M54" s="1"/>
  <c r="E52"/>
  <c r="G52" s="1"/>
  <c r="I52" s="1"/>
  <c r="K52" s="1"/>
  <c r="M52" s="1"/>
  <c r="E49"/>
  <c r="E48"/>
  <c r="G48" s="1"/>
  <c r="I48" s="1"/>
  <c r="E44"/>
  <c r="G44" s="1"/>
  <c r="I44" s="1"/>
  <c r="K44" s="1"/>
  <c r="M44" s="1"/>
  <c r="E45"/>
  <c r="G45" s="1"/>
  <c r="I45" s="1"/>
  <c r="K45" s="1"/>
  <c r="M45" s="1"/>
  <c r="E46"/>
  <c r="G46" s="1"/>
  <c r="I46" s="1"/>
  <c r="K46" s="1"/>
  <c r="M46" s="1"/>
  <c r="E43"/>
  <c r="G43" s="1"/>
  <c r="I43" s="1"/>
  <c r="E41"/>
  <c r="G41" s="1"/>
  <c r="E39"/>
  <c r="G39" s="1"/>
  <c r="D67"/>
  <c r="D109"/>
  <c r="E146"/>
  <c r="G146" s="1"/>
  <c r="D145"/>
  <c r="E145"/>
  <c r="AB109"/>
  <c r="S109"/>
  <c r="AC120"/>
  <c r="AE120" s="1"/>
  <c r="AG120" s="1"/>
  <c r="AI120" s="1"/>
  <c r="T120"/>
  <c r="V120" s="1"/>
  <c r="X120" s="1"/>
  <c r="Z120" s="1"/>
  <c r="E120"/>
  <c r="G120" s="1"/>
  <c r="I120" s="1"/>
  <c r="K120" s="1"/>
  <c r="M120" s="1"/>
  <c r="E121"/>
  <c r="G121" s="1"/>
  <c r="I121" s="1"/>
  <c r="K121" s="1"/>
  <c r="M121" s="1"/>
  <c r="AC112"/>
  <c r="AE112" s="1"/>
  <c r="AG112" s="1"/>
  <c r="AI112" s="1"/>
  <c r="AC113"/>
  <c r="AE113" s="1"/>
  <c r="AG113" s="1"/>
  <c r="AI113" s="1"/>
  <c r="AC114"/>
  <c r="AE114" s="1"/>
  <c r="AG114" s="1"/>
  <c r="AI114" s="1"/>
  <c r="AC115"/>
  <c r="AE115" s="1"/>
  <c r="AG115" s="1"/>
  <c r="AI115" s="1"/>
  <c r="AC116"/>
  <c r="AE116" s="1"/>
  <c r="AG116" s="1"/>
  <c r="AI116" s="1"/>
  <c r="AC117"/>
  <c r="AE117" s="1"/>
  <c r="AG117" s="1"/>
  <c r="AI117" s="1"/>
  <c r="AC118"/>
  <c r="AE118" s="1"/>
  <c r="AG118" s="1"/>
  <c r="AI118" s="1"/>
  <c r="AC119"/>
  <c r="AE119" s="1"/>
  <c r="AG119" s="1"/>
  <c r="AI119" s="1"/>
  <c r="AC122"/>
  <c r="AE122" s="1"/>
  <c r="AG122" s="1"/>
  <c r="AI122" s="1"/>
  <c r="AC123"/>
  <c r="AE123" s="1"/>
  <c r="AG123" s="1"/>
  <c r="AI123" s="1"/>
  <c r="AC124"/>
  <c r="AE124" s="1"/>
  <c r="AG124" s="1"/>
  <c r="AI124" s="1"/>
  <c r="T112"/>
  <c r="V112" s="1"/>
  <c r="X112" s="1"/>
  <c r="Z112" s="1"/>
  <c r="T113"/>
  <c r="V113" s="1"/>
  <c r="X113" s="1"/>
  <c r="Z113" s="1"/>
  <c r="T114"/>
  <c r="V114" s="1"/>
  <c r="X114" s="1"/>
  <c r="Z114" s="1"/>
  <c r="T115"/>
  <c r="V115" s="1"/>
  <c r="X115" s="1"/>
  <c r="Z115" s="1"/>
  <c r="T116"/>
  <c r="V116" s="1"/>
  <c r="X116" s="1"/>
  <c r="T117"/>
  <c r="V117" s="1"/>
  <c r="X117" s="1"/>
  <c r="Z117" s="1"/>
  <c r="T118"/>
  <c r="V118" s="1"/>
  <c r="X118" s="1"/>
  <c r="Z118" s="1"/>
  <c r="T119"/>
  <c r="V119" s="1"/>
  <c r="X119" s="1"/>
  <c r="Z119" s="1"/>
  <c r="T122"/>
  <c r="V122" s="1"/>
  <c r="X122" s="1"/>
  <c r="Z122" s="1"/>
  <c r="T123"/>
  <c r="V123" s="1"/>
  <c r="X123" s="1"/>
  <c r="Z123" s="1"/>
  <c r="T124"/>
  <c r="V124" s="1"/>
  <c r="X124" s="1"/>
  <c r="Z124" s="1"/>
  <c r="E118"/>
  <c r="G118" s="1"/>
  <c r="I118" s="1"/>
  <c r="K118" s="1"/>
  <c r="M118" s="1"/>
  <c r="E119"/>
  <c r="G119" s="1"/>
  <c r="I119" s="1"/>
  <c r="K119" s="1"/>
  <c r="M119" s="1"/>
  <c r="E122"/>
  <c r="G122" s="1"/>
  <c r="I122" s="1"/>
  <c r="K122" s="1"/>
  <c r="M122" s="1"/>
  <c r="E123"/>
  <c r="G123" s="1"/>
  <c r="I123" s="1"/>
  <c r="K123" s="1"/>
  <c r="M123" s="1"/>
  <c r="E124"/>
  <c r="G124" s="1"/>
  <c r="I124" s="1"/>
  <c r="K124" s="1"/>
  <c r="E115"/>
  <c r="G115" s="1"/>
  <c r="I115" s="1"/>
  <c r="K115" s="1"/>
  <c r="M115" s="1"/>
  <c r="E116"/>
  <c r="G116" s="1"/>
  <c r="I116" s="1"/>
  <c r="K116" s="1"/>
  <c r="M116" s="1"/>
  <c r="E117"/>
  <c r="G117" s="1"/>
  <c r="I117" s="1"/>
  <c r="K117" s="1"/>
  <c r="M117" s="1"/>
  <c r="E113"/>
  <c r="G113" s="1"/>
  <c r="I113" s="1"/>
  <c r="K113" s="1"/>
  <c r="M113" s="1"/>
  <c r="E114"/>
  <c r="G114" s="1"/>
  <c r="I114" s="1"/>
  <c r="K114" s="1"/>
  <c r="M114" s="1"/>
  <c r="E111"/>
  <c r="G111" s="1"/>
  <c r="I111" s="1"/>
  <c r="K111" s="1"/>
  <c r="M111" s="1"/>
  <c r="E112"/>
  <c r="G112" s="1"/>
  <c r="I112" s="1"/>
  <c r="K112" s="1"/>
  <c r="M112" s="1"/>
  <c r="AC111"/>
  <c r="AE111" s="1"/>
  <c r="AG111" s="1"/>
  <c r="AI111" s="1"/>
  <c r="T111"/>
  <c r="V111" s="1"/>
  <c r="X111" s="1"/>
  <c r="Z111" s="1"/>
  <c r="AC110"/>
  <c r="AE110" s="1"/>
  <c r="AG110" s="1"/>
  <c r="T110"/>
  <c r="V110" s="1"/>
  <c r="X110" s="1"/>
  <c r="Z110" s="1"/>
  <c r="E110"/>
  <c r="G110" s="1"/>
  <c r="I110" s="1"/>
  <c r="AC85"/>
  <c r="AE85" s="1"/>
  <c r="AG85" s="1"/>
  <c r="AI85" s="1"/>
  <c r="T85"/>
  <c r="V85" s="1"/>
  <c r="X85" s="1"/>
  <c r="Z85" s="1"/>
  <c r="E85"/>
  <c r="G85" s="1"/>
  <c r="I85" s="1"/>
  <c r="K85" s="1"/>
  <c r="M85" s="1"/>
  <c r="AC84"/>
  <c r="AE84" s="1"/>
  <c r="AG84" s="1"/>
  <c r="AI84" s="1"/>
  <c r="T84"/>
  <c r="V84" s="1"/>
  <c r="X84" s="1"/>
  <c r="Z84" s="1"/>
  <c r="E84"/>
  <c r="G84" s="1"/>
  <c r="I84" s="1"/>
  <c r="K84" s="1"/>
  <c r="M84" s="1"/>
  <c r="T80"/>
  <c r="V80" s="1"/>
  <c r="X80" s="1"/>
  <c r="Z80" s="1"/>
  <c r="AC80"/>
  <c r="AE80" s="1"/>
  <c r="AG80" s="1"/>
  <c r="AI80" s="1"/>
  <c r="E80"/>
  <c r="G80" s="1"/>
  <c r="I80" s="1"/>
  <c r="K80" s="1"/>
  <c r="M80" s="1"/>
  <c r="AC74"/>
  <c r="AE74" s="1"/>
  <c r="AG74" s="1"/>
  <c r="AI74" s="1"/>
  <c r="T74"/>
  <c r="V74" s="1"/>
  <c r="X74" s="1"/>
  <c r="Z74" s="1"/>
  <c r="E74"/>
  <c r="G74" s="1"/>
  <c r="I74" s="1"/>
  <c r="K74" s="1"/>
  <c r="M74" s="1"/>
  <c r="E94"/>
  <c r="G94" s="1"/>
  <c r="I94" s="1"/>
  <c r="K94" s="1"/>
  <c r="M94" s="1"/>
  <c r="AC128"/>
  <c r="AE128" s="1"/>
  <c r="AG128" s="1"/>
  <c r="AI128" s="1"/>
  <c r="T128"/>
  <c r="V128" s="1"/>
  <c r="X128" s="1"/>
  <c r="Z128" s="1"/>
  <c r="E128"/>
  <c r="G128" s="1"/>
  <c r="I128" s="1"/>
  <c r="K128" s="1"/>
  <c r="M128" s="1"/>
  <c r="O128" s="1"/>
  <c r="Q128" s="1"/>
  <c r="AC130"/>
  <c r="AE130" s="1"/>
  <c r="AG130" s="1"/>
  <c r="AI130" s="1"/>
  <c r="T130"/>
  <c r="V130" s="1"/>
  <c r="X130" s="1"/>
  <c r="Z130" s="1"/>
  <c r="E130"/>
  <c r="G130" s="1"/>
  <c r="I130" s="1"/>
  <c r="K130" s="1"/>
  <c r="M130" s="1"/>
  <c r="AC129"/>
  <c r="AE129" s="1"/>
  <c r="AG129" s="1"/>
  <c r="AI129" s="1"/>
  <c r="T129"/>
  <c r="V129" s="1"/>
  <c r="X129" s="1"/>
  <c r="Z129" s="1"/>
  <c r="AC92"/>
  <c r="AE92" s="1"/>
  <c r="AG92" s="1"/>
  <c r="AI92" s="1"/>
  <c r="AC93"/>
  <c r="AE93" s="1"/>
  <c r="AG93" s="1"/>
  <c r="AI93" s="1"/>
  <c r="T92"/>
  <c r="V92" s="1"/>
  <c r="X92" s="1"/>
  <c r="Z92" s="1"/>
  <c r="T93"/>
  <c r="V93" s="1"/>
  <c r="X93" s="1"/>
  <c r="Z93" s="1"/>
  <c r="E92"/>
  <c r="G92" s="1"/>
  <c r="I92" s="1"/>
  <c r="K92" s="1"/>
  <c r="M92" s="1"/>
  <c r="E93"/>
  <c r="G93" s="1"/>
  <c r="I93" s="1"/>
  <c r="K93" s="1"/>
  <c r="M93" s="1"/>
  <c r="AC91"/>
  <c r="AE91" s="1"/>
  <c r="AG91" s="1"/>
  <c r="AI91" s="1"/>
  <c r="T91"/>
  <c r="V91" s="1"/>
  <c r="X91" s="1"/>
  <c r="Z91" s="1"/>
  <c r="E91"/>
  <c r="G91" s="1"/>
  <c r="I91" s="1"/>
  <c r="K91" s="1"/>
  <c r="M91" s="1"/>
  <c r="AC86"/>
  <c r="AE86" s="1"/>
  <c r="AG86" s="1"/>
  <c r="AI86" s="1"/>
  <c r="AC87"/>
  <c r="AE87" s="1"/>
  <c r="AG87" s="1"/>
  <c r="AI87" s="1"/>
  <c r="AC88"/>
  <c r="AE88" s="1"/>
  <c r="AG88" s="1"/>
  <c r="AI88" s="1"/>
  <c r="AC89"/>
  <c r="AE89" s="1"/>
  <c r="AG89" s="1"/>
  <c r="AI89" s="1"/>
  <c r="AC90"/>
  <c r="AE90" s="1"/>
  <c r="AG90" s="1"/>
  <c r="AI90" s="1"/>
  <c r="T86"/>
  <c r="V86" s="1"/>
  <c r="X86" s="1"/>
  <c r="Z86" s="1"/>
  <c r="T87"/>
  <c r="V87" s="1"/>
  <c r="X87" s="1"/>
  <c r="Z87" s="1"/>
  <c r="T88"/>
  <c r="V88" s="1"/>
  <c r="X88" s="1"/>
  <c r="Z88" s="1"/>
  <c r="T89"/>
  <c r="V89" s="1"/>
  <c r="X89" s="1"/>
  <c r="Z89" s="1"/>
  <c r="T90"/>
  <c r="V90" s="1"/>
  <c r="X90" s="1"/>
  <c r="Z90" s="1"/>
  <c r="E90"/>
  <c r="G90" s="1"/>
  <c r="I90" s="1"/>
  <c r="K90" s="1"/>
  <c r="M90" s="1"/>
  <c r="E89"/>
  <c r="G89" s="1"/>
  <c r="I89" s="1"/>
  <c r="K89" s="1"/>
  <c r="M89" s="1"/>
  <c r="E88"/>
  <c r="G88" s="1"/>
  <c r="I88" s="1"/>
  <c r="K88" s="1"/>
  <c r="M88" s="1"/>
  <c r="E87"/>
  <c r="G87" s="1"/>
  <c r="I87" s="1"/>
  <c r="K87" s="1"/>
  <c r="M87" s="1"/>
  <c r="E86"/>
  <c r="G86" s="1"/>
  <c r="I86" s="1"/>
  <c r="K86" s="1"/>
  <c r="M86" s="1"/>
  <c r="AC79"/>
  <c r="AE79" s="1"/>
  <c r="AG79" s="1"/>
  <c r="AI79" s="1"/>
  <c r="T79"/>
  <c r="V79" s="1"/>
  <c r="X79" s="1"/>
  <c r="Z79" s="1"/>
  <c r="E79"/>
  <c r="G79" s="1"/>
  <c r="I79" s="1"/>
  <c r="K79" s="1"/>
  <c r="M79" s="1"/>
  <c r="E77"/>
  <c r="G77" s="1"/>
  <c r="I77" s="1"/>
  <c r="K77" s="1"/>
  <c r="M77" s="1"/>
  <c r="T77"/>
  <c r="V77" s="1"/>
  <c r="X77" s="1"/>
  <c r="Z77" s="1"/>
  <c r="AC77"/>
  <c r="AE77" s="1"/>
  <c r="AG77" s="1"/>
  <c r="AI77" s="1"/>
  <c r="AC70"/>
  <c r="AE70" s="1"/>
  <c r="AG70" s="1"/>
  <c r="AI70" s="1"/>
  <c r="AC71"/>
  <c r="AE71" s="1"/>
  <c r="AG71" s="1"/>
  <c r="AI71" s="1"/>
  <c r="AC75"/>
  <c r="AE75" s="1"/>
  <c r="AG75" s="1"/>
  <c r="AI75" s="1"/>
  <c r="AC76"/>
  <c r="AE76" s="1"/>
  <c r="AG76" s="1"/>
  <c r="AI76" s="1"/>
  <c r="T70"/>
  <c r="V70" s="1"/>
  <c r="X70" s="1"/>
  <c r="Z70" s="1"/>
  <c r="T71"/>
  <c r="V71" s="1"/>
  <c r="X71" s="1"/>
  <c r="Z71" s="1"/>
  <c r="T75"/>
  <c r="V75" s="1"/>
  <c r="X75" s="1"/>
  <c r="Z75" s="1"/>
  <c r="T76"/>
  <c r="V76" s="1"/>
  <c r="X76" s="1"/>
  <c r="E70"/>
  <c r="G70" s="1"/>
  <c r="I70" s="1"/>
  <c r="K70" s="1"/>
  <c r="M70" s="1"/>
  <c r="E71"/>
  <c r="G71" s="1"/>
  <c r="I71" s="1"/>
  <c r="K71" s="1"/>
  <c r="M71" s="1"/>
  <c r="E75"/>
  <c r="G75" s="1"/>
  <c r="I75" s="1"/>
  <c r="K75" s="1"/>
  <c r="M75" s="1"/>
  <c r="E76"/>
  <c r="G76" s="1"/>
  <c r="I76" s="1"/>
  <c r="K76" s="1"/>
  <c r="M76" s="1"/>
  <c r="AC69"/>
  <c r="AE69" s="1"/>
  <c r="AG69" s="1"/>
  <c r="AI69" s="1"/>
  <c r="AC68"/>
  <c r="AE68" s="1"/>
  <c r="AG68" s="1"/>
  <c r="T69"/>
  <c r="V69" s="1"/>
  <c r="X69" s="1"/>
  <c r="Z69" s="1"/>
  <c r="T68"/>
  <c r="V68" s="1"/>
  <c r="X68" s="1"/>
  <c r="Z68" s="1"/>
  <c r="E69"/>
  <c r="G69" s="1"/>
  <c r="I69" s="1"/>
  <c r="K69" s="1"/>
  <c r="M69" s="1"/>
  <c r="E68"/>
  <c r="AB64"/>
  <c r="S64"/>
  <c r="AC65"/>
  <c r="AC64" s="1"/>
  <c r="T65"/>
  <c r="T64" s="1"/>
  <c r="D64"/>
  <c r="C64"/>
  <c r="E65"/>
  <c r="E64" s="1"/>
  <c r="AK26" i="13" l="1"/>
  <c r="AM27"/>
  <c r="AM26" s="1"/>
  <c r="AM95"/>
  <c r="AM94" s="1"/>
  <c r="AK94"/>
  <c r="AI15"/>
  <c r="AK16"/>
  <c r="AI32"/>
  <c r="AK33"/>
  <c r="AM92"/>
  <c r="AK92"/>
  <c r="O70" i="12"/>
  <c r="Q70" s="1"/>
  <c r="O89"/>
  <c r="Q89" s="1"/>
  <c r="O92"/>
  <c r="Q92" s="1"/>
  <c r="O74"/>
  <c r="Q74" s="1"/>
  <c r="O84"/>
  <c r="Q84" s="1"/>
  <c r="O111"/>
  <c r="Q111" s="1"/>
  <c r="O116"/>
  <c r="Q116" s="1"/>
  <c r="O118"/>
  <c r="Q118" s="1"/>
  <c r="O120"/>
  <c r="Q120" s="1"/>
  <c r="O45"/>
  <c r="Q45" s="1"/>
  <c r="O52"/>
  <c r="Q52" s="1"/>
  <c r="O76"/>
  <c r="Q76" s="1"/>
  <c r="O71"/>
  <c r="Q71" s="1"/>
  <c r="O77"/>
  <c r="Q77" s="1"/>
  <c r="O86"/>
  <c r="Q86" s="1"/>
  <c r="O88"/>
  <c r="Q88" s="1"/>
  <c r="O90"/>
  <c r="Q90" s="1"/>
  <c r="O93"/>
  <c r="Q93" s="1"/>
  <c r="O130"/>
  <c r="Q130" s="1"/>
  <c r="O94"/>
  <c r="Q94" s="1"/>
  <c r="O80"/>
  <c r="Q80" s="1"/>
  <c r="O85"/>
  <c r="Q85" s="1"/>
  <c r="O112"/>
  <c r="Q112" s="1"/>
  <c r="O114"/>
  <c r="Q114" s="1"/>
  <c r="O117"/>
  <c r="Q117" s="1"/>
  <c r="O115"/>
  <c r="Q115" s="1"/>
  <c r="O123"/>
  <c r="Q123" s="1"/>
  <c r="O119"/>
  <c r="Q119" s="1"/>
  <c r="O121"/>
  <c r="Q121" s="1"/>
  <c r="O46"/>
  <c r="Q46" s="1"/>
  <c r="O44"/>
  <c r="Q44" s="1"/>
  <c r="O54"/>
  <c r="Q54" s="1"/>
  <c r="O81"/>
  <c r="Q81" s="1"/>
  <c r="O96"/>
  <c r="Q96" s="1"/>
  <c r="O69"/>
  <c r="Q69" s="1"/>
  <c r="O75"/>
  <c r="Q75" s="1"/>
  <c r="O79"/>
  <c r="Q79" s="1"/>
  <c r="O87"/>
  <c r="Q87" s="1"/>
  <c r="O91"/>
  <c r="Q91" s="1"/>
  <c r="O113"/>
  <c r="Q113" s="1"/>
  <c r="O122"/>
  <c r="Q122" s="1"/>
  <c r="O72"/>
  <c r="Q72" s="1"/>
  <c r="O78"/>
  <c r="Q78" s="1"/>
  <c r="O95"/>
  <c r="Q95" s="1"/>
  <c r="Q67" s="1"/>
  <c r="K26" i="13"/>
  <c r="M27"/>
  <c r="Z10"/>
  <c r="AI26"/>
  <c r="Z94"/>
  <c r="AI94"/>
  <c r="K110" i="12"/>
  <c r="M110" s="1"/>
  <c r="I109"/>
  <c r="AI110"/>
  <c r="AI109" s="1"/>
  <c r="AG109"/>
  <c r="K109"/>
  <c r="M124"/>
  <c r="O124" s="1"/>
  <c r="Q124" s="1"/>
  <c r="G38"/>
  <c r="I39"/>
  <c r="K43"/>
  <c r="I42"/>
  <c r="K48"/>
  <c r="G55"/>
  <c r="I56"/>
  <c r="V38"/>
  <c r="X39"/>
  <c r="Z48"/>
  <c r="Z47" s="1"/>
  <c r="X47"/>
  <c r="AE38"/>
  <c r="AG39"/>
  <c r="AI48"/>
  <c r="AI59"/>
  <c r="AI58" s="1"/>
  <c r="AG58"/>
  <c r="I126"/>
  <c r="AI126"/>
  <c r="AI68"/>
  <c r="Z76"/>
  <c r="X109"/>
  <c r="Z116"/>
  <c r="G145"/>
  <c r="I146"/>
  <c r="G40"/>
  <c r="I41"/>
  <c r="K59"/>
  <c r="I58"/>
  <c r="Z43"/>
  <c r="Z59"/>
  <c r="Z58" s="1"/>
  <c r="X58"/>
  <c r="AE40"/>
  <c r="AG41"/>
  <c r="AI43"/>
  <c r="AI42" s="1"/>
  <c r="AG42"/>
  <c r="Z126"/>
  <c r="Z125" s="1"/>
  <c r="X125"/>
  <c r="Z109"/>
  <c r="AG26" i="13"/>
  <c r="AG94"/>
  <c r="I15"/>
  <c r="K16"/>
  <c r="AG15"/>
  <c r="AG32"/>
  <c r="I95"/>
  <c r="G94"/>
  <c r="V6"/>
  <c r="X7"/>
  <c r="G8"/>
  <c r="I9"/>
  <c r="X10"/>
  <c r="I26"/>
  <c r="X94"/>
  <c r="G23"/>
  <c r="I24"/>
  <c r="G32"/>
  <c r="I33"/>
  <c r="AE32"/>
  <c r="E67" i="12"/>
  <c r="G109"/>
  <c r="AE109"/>
  <c r="G42"/>
  <c r="AB37"/>
  <c r="AD37"/>
  <c r="D63"/>
  <c r="D62" s="1"/>
  <c r="S37"/>
  <c r="T42"/>
  <c r="V47"/>
  <c r="AE42"/>
  <c r="S5" i="13"/>
  <c r="E32"/>
  <c r="D5"/>
  <c r="E8"/>
  <c r="T10"/>
  <c r="AC32"/>
  <c r="E35"/>
  <c r="U5"/>
  <c r="E23"/>
  <c r="AC26"/>
  <c r="C5"/>
  <c r="R31"/>
  <c r="R30" s="1"/>
  <c r="E78"/>
  <c r="AC78"/>
  <c r="T78"/>
  <c r="F31"/>
  <c r="F30" s="1"/>
  <c r="AD31"/>
  <c r="AD30" s="1"/>
  <c r="AC15"/>
  <c r="T15"/>
  <c r="E21"/>
  <c r="G21" s="1"/>
  <c r="I21" s="1"/>
  <c r="K21" s="1"/>
  <c r="M21" s="1"/>
  <c r="O21" s="1"/>
  <c r="Q21" s="1"/>
  <c r="T26"/>
  <c r="V10"/>
  <c r="G15"/>
  <c r="AE15"/>
  <c r="AE26"/>
  <c r="AB5"/>
  <c r="E10"/>
  <c r="AC10"/>
  <c r="E15"/>
  <c r="E18"/>
  <c r="D31"/>
  <c r="D30" s="1"/>
  <c r="T63"/>
  <c r="V63" s="1"/>
  <c r="X63" s="1"/>
  <c r="Z63" s="1"/>
  <c r="AC63"/>
  <c r="AE63" s="1"/>
  <c r="AG63" s="1"/>
  <c r="AI63" s="1"/>
  <c r="AK63" s="1"/>
  <c r="AM63" s="1"/>
  <c r="T94"/>
  <c r="E94"/>
  <c r="E31" s="1"/>
  <c r="E30" s="1"/>
  <c r="AB31"/>
  <c r="AB30" s="1"/>
  <c r="G7"/>
  <c r="G11"/>
  <c r="G19"/>
  <c r="I19" s="1"/>
  <c r="G36"/>
  <c r="G35" s="1"/>
  <c r="G79"/>
  <c r="G115"/>
  <c r="V16"/>
  <c r="V27"/>
  <c r="AE9"/>
  <c r="AG9" s="1"/>
  <c r="AI9" s="1"/>
  <c r="AE11"/>
  <c r="AG11" s="1"/>
  <c r="AI11" s="1"/>
  <c r="AD5"/>
  <c r="AD118" s="1"/>
  <c r="AE79"/>
  <c r="AG79" s="1"/>
  <c r="AI79" s="1"/>
  <c r="G26"/>
  <c r="AA31"/>
  <c r="AA30" s="1"/>
  <c r="V33"/>
  <c r="V80"/>
  <c r="AE7"/>
  <c r="AG7" s="1"/>
  <c r="AI7" s="1"/>
  <c r="AE36"/>
  <c r="AG36" s="1"/>
  <c r="AI36" s="1"/>
  <c r="AK36" s="1"/>
  <c r="F37" i="12"/>
  <c r="AC47"/>
  <c r="AC94" i="13"/>
  <c r="F5"/>
  <c r="E26"/>
  <c r="AD63" i="12"/>
  <c r="AD62" s="1"/>
  <c r="C31" i="13"/>
  <c r="AE94"/>
  <c r="V94"/>
  <c r="U63" i="12"/>
  <c r="U62" s="1"/>
  <c r="E47"/>
  <c r="D37"/>
  <c r="D149" s="1"/>
  <c r="E55"/>
  <c r="F63"/>
  <c r="V125"/>
  <c r="V109"/>
  <c r="G58"/>
  <c r="V58"/>
  <c r="AE58"/>
  <c r="T109"/>
  <c r="E109"/>
  <c r="E40"/>
  <c r="T47"/>
  <c r="T58"/>
  <c r="AC125"/>
  <c r="T125"/>
  <c r="G49"/>
  <c r="G65"/>
  <c r="G68"/>
  <c r="U37"/>
  <c r="V44"/>
  <c r="V65"/>
  <c r="AE49"/>
  <c r="AE65"/>
  <c r="AB63"/>
  <c r="AB62" s="1"/>
  <c r="AB149" s="1"/>
  <c r="AC109"/>
  <c r="E42"/>
  <c r="E58"/>
  <c r="E38"/>
  <c r="AC58"/>
  <c r="AE127"/>
  <c r="S31" i="13"/>
  <c r="S30" s="1"/>
  <c r="S63" i="12"/>
  <c r="T19" i="13"/>
  <c r="V19" s="1"/>
  <c r="X19" s="1"/>
  <c r="Z19" s="1"/>
  <c r="AA18"/>
  <c r="AA5" s="1"/>
  <c r="AC19"/>
  <c r="R21"/>
  <c r="AC42" i="12"/>
  <c r="C145"/>
  <c r="AA109"/>
  <c r="R109"/>
  <c r="C109"/>
  <c r="AA94"/>
  <c r="R94"/>
  <c r="R67" s="1"/>
  <c r="C67"/>
  <c r="AA64"/>
  <c r="R64"/>
  <c r="AA58"/>
  <c r="R58"/>
  <c r="C58"/>
  <c r="AA55"/>
  <c r="R55"/>
  <c r="C55"/>
  <c r="C53"/>
  <c r="R51"/>
  <c r="C51"/>
  <c r="AA47"/>
  <c r="R47"/>
  <c r="C47"/>
  <c r="AA42"/>
  <c r="R42"/>
  <c r="C42"/>
  <c r="AA40"/>
  <c r="R40"/>
  <c r="T40" s="1"/>
  <c r="V40" s="1"/>
  <c r="X40" s="1"/>
  <c r="Z40" s="1"/>
  <c r="C40"/>
  <c r="AA38"/>
  <c r="R38"/>
  <c r="C38"/>
  <c r="AI6" i="13" l="1"/>
  <c r="AK7"/>
  <c r="AI8"/>
  <c r="AK9"/>
  <c r="AK35"/>
  <c r="AM36"/>
  <c r="AM35" s="1"/>
  <c r="AI78"/>
  <c r="AK79"/>
  <c r="AI10"/>
  <c r="AK11"/>
  <c r="AM33"/>
  <c r="AM32" s="1"/>
  <c r="AK32"/>
  <c r="AM16"/>
  <c r="AM15" s="1"/>
  <c r="AK15"/>
  <c r="O110" i="12"/>
  <c r="Q110" s="1"/>
  <c r="Q109" s="1"/>
  <c r="M109"/>
  <c r="X6" i="13"/>
  <c r="Z7"/>
  <c r="Z6" s="1"/>
  <c r="K15"/>
  <c r="M16"/>
  <c r="M26"/>
  <c r="O27"/>
  <c r="AI35"/>
  <c r="AI31" s="1"/>
  <c r="AI30" s="1"/>
  <c r="AE64" i="12"/>
  <c r="AG65"/>
  <c r="V64"/>
  <c r="X65"/>
  <c r="G64"/>
  <c r="I65"/>
  <c r="K58"/>
  <c r="M59"/>
  <c r="O59" s="1"/>
  <c r="Q59" s="1"/>
  <c r="Q58" s="1"/>
  <c r="M48"/>
  <c r="M43"/>
  <c r="O43" s="1"/>
  <c r="Q43" s="1"/>
  <c r="Q42" s="1"/>
  <c r="K42"/>
  <c r="AE125"/>
  <c r="AG127"/>
  <c r="AE47"/>
  <c r="AG49"/>
  <c r="V42"/>
  <c r="X44"/>
  <c r="G67"/>
  <c r="I68"/>
  <c r="G47"/>
  <c r="I49"/>
  <c r="AG40"/>
  <c r="AI41"/>
  <c r="AI40" s="1"/>
  <c r="I40"/>
  <c r="K41"/>
  <c r="I145"/>
  <c r="K146"/>
  <c r="K126"/>
  <c r="AI39"/>
  <c r="AI38" s="1"/>
  <c r="AG38"/>
  <c r="X38"/>
  <c r="Z39"/>
  <c r="Z38" s="1"/>
  <c r="K56"/>
  <c r="I55"/>
  <c r="I38"/>
  <c r="K39"/>
  <c r="S118" i="13"/>
  <c r="AG8"/>
  <c r="AG35"/>
  <c r="AG78"/>
  <c r="AG10"/>
  <c r="I32"/>
  <c r="K33"/>
  <c r="I23"/>
  <c r="K24"/>
  <c r="I94"/>
  <c r="K95"/>
  <c r="AG6"/>
  <c r="I18"/>
  <c r="K19"/>
  <c r="I8"/>
  <c r="K9"/>
  <c r="F118"/>
  <c r="AE6"/>
  <c r="V32"/>
  <c r="X33"/>
  <c r="V78"/>
  <c r="X80"/>
  <c r="AE78"/>
  <c r="AE10"/>
  <c r="V26"/>
  <c r="X27"/>
  <c r="G114"/>
  <c r="I115"/>
  <c r="I36"/>
  <c r="G10"/>
  <c r="I11"/>
  <c r="AE8"/>
  <c r="V15"/>
  <c r="X16"/>
  <c r="G78"/>
  <c r="G31" s="1"/>
  <c r="I79"/>
  <c r="G6"/>
  <c r="I7"/>
  <c r="D118"/>
  <c r="AE35"/>
  <c r="AD149" i="12"/>
  <c r="S62"/>
  <c r="S149" s="1"/>
  <c r="F62"/>
  <c r="F149" s="1"/>
  <c r="E5" i="13"/>
  <c r="AB118"/>
  <c r="AA118"/>
  <c r="G18"/>
  <c r="C30"/>
  <c r="C118" s="1"/>
  <c r="AC35"/>
  <c r="AC31" s="1"/>
  <c r="AC30" s="1"/>
  <c r="T35"/>
  <c r="T31" s="1"/>
  <c r="T30" s="1"/>
  <c r="AC18"/>
  <c r="AC5" s="1"/>
  <c r="AE19"/>
  <c r="AG19" s="1"/>
  <c r="AI19" s="1"/>
  <c r="AC94" i="12"/>
  <c r="AC67" s="1"/>
  <c r="AC63" s="1"/>
  <c r="AC62" s="1"/>
  <c r="AA67"/>
  <c r="AA63" s="1"/>
  <c r="AA62" s="1"/>
  <c r="U149"/>
  <c r="AA51"/>
  <c r="AC51" s="1"/>
  <c r="T51"/>
  <c r="V51" s="1"/>
  <c r="X51" s="1"/>
  <c r="C50"/>
  <c r="C37" s="1"/>
  <c r="E51"/>
  <c r="R53"/>
  <c r="T53" s="1"/>
  <c r="E53"/>
  <c r="G53" s="1"/>
  <c r="I53" s="1"/>
  <c r="K53" s="1"/>
  <c r="M53" s="1"/>
  <c r="E118" i="13"/>
  <c r="T21"/>
  <c r="R18"/>
  <c r="R5" s="1"/>
  <c r="R118" s="1"/>
  <c r="T94" i="12"/>
  <c r="T67" s="1"/>
  <c r="R63"/>
  <c r="R62" s="1"/>
  <c r="AA53"/>
  <c r="AI18" i="13" l="1"/>
  <c r="AI5" s="1"/>
  <c r="AI118" s="1"/>
  <c r="AK19"/>
  <c r="AK31"/>
  <c r="AK30" s="1"/>
  <c r="O26"/>
  <c r="Q27"/>
  <c r="Q26" s="1"/>
  <c r="AM11"/>
  <c r="AM10" s="1"/>
  <c r="AK10"/>
  <c r="AK78"/>
  <c r="AM79"/>
  <c r="AM78" s="1"/>
  <c r="AM31" s="1"/>
  <c r="AM30" s="1"/>
  <c r="AK8"/>
  <c r="AM9"/>
  <c r="AM8" s="1"/>
  <c r="AM7"/>
  <c r="AM6" s="1"/>
  <c r="AK6"/>
  <c r="O42" i="12"/>
  <c r="O58"/>
  <c r="O109"/>
  <c r="O53"/>
  <c r="Q53" s="1"/>
  <c r="O48"/>
  <c r="Q48" s="1"/>
  <c r="M42"/>
  <c r="M58"/>
  <c r="M95" i="13"/>
  <c r="K94"/>
  <c r="K23"/>
  <c r="M24"/>
  <c r="K32"/>
  <c r="M33"/>
  <c r="O16"/>
  <c r="M15"/>
  <c r="X15"/>
  <c r="Z16"/>
  <c r="Z15" s="1"/>
  <c r="X26"/>
  <c r="Z27"/>
  <c r="Z26" s="1"/>
  <c r="X78"/>
  <c r="Z80"/>
  <c r="Z78" s="1"/>
  <c r="X32"/>
  <c r="Z33"/>
  <c r="Z32" s="1"/>
  <c r="K8"/>
  <c r="M9"/>
  <c r="K18"/>
  <c r="M19"/>
  <c r="Z51" i="12"/>
  <c r="K38"/>
  <c r="M39"/>
  <c r="O39" s="1"/>
  <c r="Q39" s="1"/>
  <c r="Q38" s="1"/>
  <c r="M146"/>
  <c r="O146" s="1"/>
  <c r="Q146" s="1"/>
  <c r="K145"/>
  <c r="K40"/>
  <c r="M41"/>
  <c r="O41" s="1"/>
  <c r="Q41" s="1"/>
  <c r="Q40" s="1"/>
  <c r="K49"/>
  <c r="I47"/>
  <c r="K68"/>
  <c r="I67"/>
  <c r="Z44"/>
  <c r="Z42" s="1"/>
  <c r="X42"/>
  <c r="AI49"/>
  <c r="AI47" s="1"/>
  <c r="AG47"/>
  <c r="AI127"/>
  <c r="AI125" s="1"/>
  <c r="AG125"/>
  <c r="M56"/>
  <c r="O56" s="1"/>
  <c r="Q56" s="1"/>
  <c r="Q55" s="1"/>
  <c r="K55"/>
  <c r="M126"/>
  <c r="K65"/>
  <c r="I64"/>
  <c r="X64"/>
  <c r="Z65"/>
  <c r="Z64" s="1"/>
  <c r="AI65"/>
  <c r="AI64" s="1"/>
  <c r="AG64"/>
  <c r="I35" i="13"/>
  <c r="K36"/>
  <c r="AG18"/>
  <c r="I6"/>
  <c r="K7"/>
  <c r="I78"/>
  <c r="K79"/>
  <c r="I114"/>
  <c r="K115"/>
  <c r="AE31"/>
  <c r="AE30" s="1"/>
  <c r="AG5"/>
  <c r="AG31"/>
  <c r="AG30" s="1"/>
  <c r="I10"/>
  <c r="K11"/>
  <c r="G30"/>
  <c r="G118" s="1"/>
  <c r="G5"/>
  <c r="I5"/>
  <c r="AE18"/>
  <c r="AE5" s="1"/>
  <c r="AE118" s="1"/>
  <c r="AE94" i="12"/>
  <c r="AC118" i="13"/>
  <c r="T18"/>
  <c r="T5" s="1"/>
  <c r="T118" s="1"/>
  <c r="V21"/>
  <c r="AA50" i="12"/>
  <c r="AA37" s="1"/>
  <c r="AA149" s="1"/>
  <c r="AC53"/>
  <c r="AE53" s="1"/>
  <c r="AG53" s="1"/>
  <c r="AI53" s="1"/>
  <c r="T50"/>
  <c r="T37" s="1"/>
  <c r="V53"/>
  <c r="X53" s="1"/>
  <c r="Z53" s="1"/>
  <c r="AE51"/>
  <c r="AG51" s="1"/>
  <c r="AC50"/>
  <c r="AC37" s="1"/>
  <c r="AC149" s="1"/>
  <c r="T63"/>
  <c r="V94"/>
  <c r="X94" s="1"/>
  <c r="G51"/>
  <c r="E50"/>
  <c r="E37" s="1"/>
  <c r="R50"/>
  <c r="R37" s="1"/>
  <c r="R149" s="1"/>
  <c r="V50"/>
  <c r="V37" s="1"/>
  <c r="L195" i="7"/>
  <c r="L193"/>
  <c r="K191"/>
  <c r="K190" s="1"/>
  <c r="K189" s="1"/>
  <c r="J191"/>
  <c r="J190" s="1"/>
  <c r="J189" s="1"/>
  <c r="I191"/>
  <c r="I190" s="1"/>
  <c r="I189" s="1"/>
  <c r="H190"/>
  <c r="H189" s="1"/>
  <c r="G190"/>
  <c r="G189" s="1"/>
  <c r="F190"/>
  <c r="F189" s="1"/>
  <c r="E190"/>
  <c r="E189" s="1"/>
  <c r="D190"/>
  <c r="D189" s="1"/>
  <c r="C190"/>
  <c r="L189"/>
  <c r="C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H79"/>
  <c r="G79"/>
  <c r="F79"/>
  <c r="H78"/>
  <c r="G78"/>
  <c r="F78"/>
  <c r="H77"/>
  <c r="G77"/>
  <c r="F77"/>
  <c r="K76"/>
  <c r="J76"/>
  <c r="I76"/>
  <c r="E76"/>
  <c r="D76"/>
  <c r="C76"/>
  <c r="H74"/>
  <c r="G74"/>
  <c r="F74"/>
  <c r="H73"/>
  <c r="H71" s="1"/>
  <c r="G73"/>
  <c r="F73"/>
  <c r="H72"/>
  <c r="G72"/>
  <c r="F72"/>
  <c r="K71"/>
  <c r="J71"/>
  <c r="I71"/>
  <c r="I70" s="1"/>
  <c r="E71"/>
  <c r="D71"/>
  <c r="D70" s="1"/>
  <c r="C71"/>
  <c r="L70"/>
  <c r="K66"/>
  <c r="J66"/>
  <c r="I66"/>
  <c r="K65"/>
  <c r="J65"/>
  <c r="I65"/>
  <c r="K64"/>
  <c r="J64"/>
  <c r="I64"/>
  <c r="K63"/>
  <c r="J63"/>
  <c r="I63"/>
  <c r="H62"/>
  <c r="G62"/>
  <c r="F62"/>
  <c r="E62"/>
  <c r="D62"/>
  <c r="C62"/>
  <c r="K60"/>
  <c r="K59" s="1"/>
  <c r="J60"/>
  <c r="J59" s="1"/>
  <c r="I60"/>
  <c r="I59"/>
  <c r="H59"/>
  <c r="G59"/>
  <c r="F59"/>
  <c r="E59"/>
  <c r="D59"/>
  <c r="C59"/>
  <c r="K57"/>
  <c r="J57"/>
  <c r="J56" s="1"/>
  <c r="I57"/>
  <c r="I56" s="1"/>
  <c r="K56"/>
  <c r="H56"/>
  <c r="G56"/>
  <c r="F56"/>
  <c r="E56"/>
  <c r="D56"/>
  <c r="C56"/>
  <c r="K54"/>
  <c r="J54"/>
  <c r="I54"/>
  <c r="K53"/>
  <c r="K52" s="1"/>
  <c r="J53"/>
  <c r="I53"/>
  <c r="H52"/>
  <c r="G52"/>
  <c r="F52"/>
  <c r="E52"/>
  <c r="D52"/>
  <c r="C52"/>
  <c r="K50"/>
  <c r="J50"/>
  <c r="I50"/>
  <c r="I47" s="1"/>
  <c r="K49"/>
  <c r="J49"/>
  <c r="I49"/>
  <c r="K48"/>
  <c r="J48"/>
  <c r="I48"/>
  <c r="H47"/>
  <c r="G47"/>
  <c r="F47"/>
  <c r="E47"/>
  <c r="D47"/>
  <c r="C47"/>
  <c r="K45"/>
  <c r="J45"/>
  <c r="I45"/>
  <c r="K44"/>
  <c r="J44"/>
  <c r="I44"/>
  <c r="K43"/>
  <c r="J43"/>
  <c r="I43"/>
  <c r="K42"/>
  <c r="J42"/>
  <c r="I42"/>
  <c r="K41"/>
  <c r="J41"/>
  <c r="I41"/>
  <c r="H40"/>
  <c r="G40"/>
  <c r="F40"/>
  <c r="E40"/>
  <c r="D40"/>
  <c r="C40"/>
  <c r="K38"/>
  <c r="J38"/>
  <c r="I38"/>
  <c r="K37"/>
  <c r="J37"/>
  <c r="J36" s="1"/>
  <c r="I37"/>
  <c r="H36"/>
  <c r="G36"/>
  <c r="F36"/>
  <c r="E36"/>
  <c r="D36"/>
  <c r="C36"/>
  <c r="K34"/>
  <c r="J34"/>
  <c r="I34"/>
  <c r="K33"/>
  <c r="J33"/>
  <c r="I33"/>
  <c r="K32"/>
  <c r="J32"/>
  <c r="I32"/>
  <c r="H31"/>
  <c r="G31"/>
  <c r="F31"/>
  <c r="E31"/>
  <c r="D31"/>
  <c r="C31"/>
  <c r="K29"/>
  <c r="J29"/>
  <c r="I29"/>
  <c r="K28"/>
  <c r="J28"/>
  <c r="I28"/>
  <c r="K27"/>
  <c r="J27"/>
  <c r="J26" s="1"/>
  <c r="I27"/>
  <c r="I26" s="1"/>
  <c r="H26"/>
  <c r="G26"/>
  <c r="F26"/>
  <c r="E26"/>
  <c r="D26"/>
  <c r="C26"/>
  <c r="K24"/>
  <c r="K23" s="1"/>
  <c r="J24"/>
  <c r="J23" s="1"/>
  <c r="I24"/>
  <c r="I23" s="1"/>
  <c r="H23"/>
  <c r="G23"/>
  <c r="F23"/>
  <c r="E23"/>
  <c r="D23"/>
  <c r="C23"/>
  <c r="K21"/>
  <c r="K20" s="1"/>
  <c r="J21"/>
  <c r="J20" s="1"/>
  <c r="I21"/>
  <c r="I20"/>
  <c r="H20"/>
  <c r="G20"/>
  <c r="F20"/>
  <c r="E20"/>
  <c r="D20"/>
  <c r="C20"/>
  <c r="K18"/>
  <c r="J18"/>
  <c r="J16" s="1"/>
  <c r="I18"/>
  <c r="K17"/>
  <c r="K16" s="1"/>
  <c r="J17"/>
  <c r="I17"/>
  <c r="H16"/>
  <c r="G16"/>
  <c r="F16"/>
  <c r="E16"/>
  <c r="E14" s="1"/>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O15" i="13" l="1"/>
  <c r="Q16"/>
  <c r="Q15" s="1"/>
  <c r="AM19"/>
  <c r="AM18" s="1"/>
  <c r="AK18"/>
  <c r="AK5" s="1"/>
  <c r="AK118" s="1"/>
  <c r="AM5"/>
  <c r="AM118" s="1"/>
  <c r="O55" i="12"/>
  <c r="O145"/>
  <c r="O40"/>
  <c r="O38"/>
  <c r="O126"/>
  <c r="Q126" s="1"/>
  <c r="M40"/>
  <c r="M38"/>
  <c r="M55"/>
  <c r="M145"/>
  <c r="K10" i="13"/>
  <c r="M11"/>
  <c r="K35"/>
  <c r="M36"/>
  <c r="O19"/>
  <c r="M18"/>
  <c r="M8"/>
  <c r="O9"/>
  <c r="O33"/>
  <c r="M32"/>
  <c r="O24"/>
  <c r="M23"/>
  <c r="I31"/>
  <c r="I30" s="1"/>
  <c r="K114"/>
  <c r="M115"/>
  <c r="K78"/>
  <c r="M79"/>
  <c r="K6"/>
  <c r="K5" s="1"/>
  <c r="M7"/>
  <c r="O95"/>
  <c r="M94"/>
  <c r="G50" i="12"/>
  <c r="G37" s="1"/>
  <c r="I51"/>
  <c r="AI51"/>
  <c r="AI50" s="1"/>
  <c r="AI37" s="1"/>
  <c r="AG50"/>
  <c r="AG37" s="1"/>
  <c r="AE67"/>
  <c r="AE63" s="1"/>
  <c r="AE62" s="1"/>
  <c r="AG94"/>
  <c r="M68"/>
  <c r="O68" s="1"/>
  <c r="Q68" s="1"/>
  <c r="K67"/>
  <c r="M49"/>
  <c r="O49" s="1"/>
  <c r="Q49" s="1"/>
  <c r="Q47" s="1"/>
  <c r="K47"/>
  <c r="X50"/>
  <c r="X37" s="1"/>
  <c r="Z94"/>
  <c r="Z67" s="1"/>
  <c r="Z63" s="1"/>
  <c r="Z62" s="1"/>
  <c r="X67"/>
  <c r="X63" s="1"/>
  <c r="X62" s="1"/>
  <c r="M65"/>
  <c r="O65" s="1"/>
  <c r="Q65" s="1"/>
  <c r="Q64" s="1"/>
  <c r="K64"/>
  <c r="Z50"/>
  <c r="Z37" s="1"/>
  <c r="AG118" i="13"/>
  <c r="I118"/>
  <c r="V18"/>
  <c r="V5" s="1"/>
  <c r="X21"/>
  <c r="T62" i="12"/>
  <c r="T149" s="1"/>
  <c r="AE50"/>
  <c r="AE37" s="1"/>
  <c r="V67"/>
  <c r="V63" s="1"/>
  <c r="V62" s="1"/>
  <c r="V149" s="1"/>
  <c r="K31" i="7"/>
  <c r="K36"/>
  <c r="J40"/>
  <c r="J47"/>
  <c r="C70"/>
  <c r="C68" s="1"/>
  <c r="J70"/>
  <c r="K70"/>
  <c r="K68" s="1"/>
  <c r="F169"/>
  <c r="F14"/>
  <c r="I36"/>
  <c r="J52"/>
  <c r="I62"/>
  <c r="F145"/>
  <c r="E70"/>
  <c r="E68" s="1"/>
  <c r="H145"/>
  <c r="I16"/>
  <c r="K26"/>
  <c r="H76"/>
  <c r="F71"/>
  <c r="H169"/>
  <c r="J31"/>
  <c r="K40"/>
  <c r="K14" s="1"/>
  <c r="K193" s="1"/>
  <c r="J62"/>
  <c r="C14"/>
  <c r="C193" s="1"/>
  <c r="G76"/>
  <c r="H14"/>
  <c r="I31"/>
  <c r="I14" s="1"/>
  <c r="I193" s="1"/>
  <c r="I40"/>
  <c r="I52"/>
  <c r="K62"/>
  <c r="G169"/>
  <c r="D14"/>
  <c r="D193" s="1"/>
  <c r="D68"/>
  <c r="K47"/>
  <c r="G71"/>
  <c r="G14"/>
  <c r="G145"/>
  <c r="F76"/>
  <c r="F70" s="1"/>
  <c r="F68" s="1"/>
  <c r="F193" s="1"/>
  <c r="E193"/>
  <c r="I68"/>
  <c r="J68"/>
  <c r="O94" i="13" l="1"/>
  <c r="Q95"/>
  <c r="Q94" s="1"/>
  <c r="O8"/>
  <c r="Q9"/>
  <c r="Q8" s="1"/>
  <c r="O23"/>
  <c r="Q24"/>
  <c r="Q23" s="1"/>
  <c r="O32"/>
  <c r="Q32"/>
  <c r="O18"/>
  <c r="Q19"/>
  <c r="Q18" s="1"/>
  <c r="O47" i="12"/>
  <c r="O67"/>
  <c r="O64"/>
  <c r="Z149"/>
  <c r="AE149"/>
  <c r="M64"/>
  <c r="M47"/>
  <c r="M67"/>
  <c r="O36" i="13"/>
  <c r="M35"/>
  <c r="O11"/>
  <c r="M10"/>
  <c r="X18"/>
  <c r="X5" s="1"/>
  <c r="Z21"/>
  <c r="Z18" s="1"/>
  <c r="Z5" s="1"/>
  <c r="M6"/>
  <c r="O7"/>
  <c r="O79"/>
  <c r="M78"/>
  <c r="M114"/>
  <c r="O115"/>
  <c r="K31"/>
  <c r="K30" s="1"/>
  <c r="K118" s="1"/>
  <c r="AI94" i="12"/>
  <c r="AI67" s="1"/>
  <c r="AI63" s="1"/>
  <c r="AI62" s="1"/>
  <c r="AI149" s="1"/>
  <c r="AG67"/>
  <c r="AG63" s="1"/>
  <c r="AG62" s="1"/>
  <c r="AG149" s="1"/>
  <c r="K51"/>
  <c r="I50"/>
  <c r="I37" s="1"/>
  <c r="X149"/>
  <c r="H70" i="7"/>
  <c r="H68" s="1"/>
  <c r="H193" s="1"/>
  <c r="G70"/>
  <c r="G68" s="1"/>
  <c r="G193" s="1"/>
  <c r="J14"/>
  <c r="J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O114" i="13" l="1"/>
  <c r="Q115"/>
  <c r="Q114" s="1"/>
  <c r="O6"/>
  <c r="Q7"/>
  <c r="Q6" s="1"/>
  <c r="O78"/>
  <c r="Q79"/>
  <c r="Q78" s="1"/>
  <c r="O10"/>
  <c r="Q11"/>
  <c r="Q10" s="1"/>
  <c r="O35"/>
  <c r="Q36"/>
  <c r="Q35" s="1"/>
  <c r="Q31" s="1"/>
  <c r="Q30" s="1"/>
  <c r="M5"/>
  <c r="O31"/>
  <c r="M31"/>
  <c r="M30" s="1"/>
  <c r="M118" s="1"/>
  <c r="M51" i="12"/>
  <c r="O51" s="1"/>
  <c r="Q51" s="1"/>
  <c r="Q50" s="1"/>
  <c r="Q37" s="1"/>
  <c r="K50"/>
  <c r="K37" s="1"/>
  <c r="G88" i="5"/>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O5" i="13" l="1"/>
  <c r="Q118"/>
  <c r="Q5"/>
  <c r="O50" i="12"/>
  <c r="O37" s="1"/>
  <c r="M50"/>
  <c r="M37" s="1"/>
  <c r="O30" i="13"/>
  <c r="G76" i="5"/>
  <c r="H76"/>
  <c r="G169"/>
  <c r="F169"/>
  <c r="F79"/>
  <c r="K16"/>
  <c r="J16"/>
  <c r="K36"/>
  <c r="I52"/>
  <c r="I16"/>
  <c r="J26"/>
  <c r="K31"/>
  <c r="J47"/>
  <c r="K52"/>
  <c r="I26"/>
  <c r="J31"/>
  <c r="I31"/>
  <c r="J52"/>
  <c r="I47"/>
  <c r="I40"/>
  <c r="J62"/>
  <c r="K26"/>
  <c r="I36"/>
  <c r="K40"/>
  <c r="J40"/>
  <c r="K47"/>
  <c r="J36"/>
  <c r="J71"/>
  <c r="G145"/>
  <c r="H145"/>
  <c r="I62"/>
  <c r="K62"/>
  <c r="G14"/>
  <c r="F14"/>
  <c r="H14"/>
  <c r="D14"/>
  <c r="E14"/>
  <c r="C14"/>
  <c r="O118" i="13" l="1"/>
  <c r="K14" i="5"/>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 r="C63" i="12"/>
  <c r="E129"/>
  <c r="C62" l="1"/>
  <c r="C149" s="1"/>
  <c r="G129"/>
  <c r="E125"/>
  <c r="E63" s="1"/>
  <c r="V36" i="13"/>
  <c r="U31"/>
  <c r="I129" i="12" l="1"/>
  <c r="G125"/>
  <c r="G63" s="1"/>
  <c r="G62" s="1"/>
  <c r="G149" s="1"/>
  <c r="V35" i="13"/>
  <c r="X36"/>
  <c r="E62" i="12"/>
  <c r="E149" s="1"/>
  <c r="U30" i="13"/>
  <c r="U118" s="1"/>
  <c r="V31"/>
  <c r="X35" l="1"/>
  <c r="Z36"/>
  <c r="Z35" s="1"/>
  <c r="K129" i="12"/>
  <c r="I125"/>
  <c r="I63" s="1"/>
  <c r="I62" s="1"/>
  <c r="I149" s="1"/>
  <c r="V30" i="13"/>
  <c r="V118" s="1"/>
  <c r="X31"/>
  <c r="X30" l="1"/>
  <c r="X118" s="1"/>
  <c r="Z31"/>
  <c r="Z30" s="1"/>
  <c r="Z118" s="1"/>
  <c r="M129" i="12"/>
  <c r="O129" s="1"/>
  <c r="Q129" s="1"/>
  <c r="Q125" s="1"/>
  <c r="Q63" s="1"/>
  <c r="Q62" s="1"/>
  <c r="Q149" s="1"/>
  <c r="K125"/>
  <c r="K63" s="1"/>
  <c r="K62" s="1"/>
  <c r="K149" s="1"/>
  <c r="O125" l="1"/>
  <c r="O63" s="1"/>
  <c r="O62" s="1"/>
  <c r="O149" s="1"/>
  <c r="M125"/>
  <c r="M63" s="1"/>
  <c r="M62" s="1"/>
  <c r="M149" s="1"/>
  <c r="N62" l="1"/>
  <c r="N149" s="1"/>
</calcChain>
</file>

<file path=xl/sharedStrings.xml><?xml version="1.0" encoding="utf-8"?>
<sst xmlns="http://schemas.openxmlformats.org/spreadsheetml/2006/main" count="1243" uniqueCount="476">
  <si>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</si>
  <si>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</si>
  <si>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</si>
  <si>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</si>
  <si>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</si>
  <si>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</si>
  <si>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</si>
  <si>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</si>
  <si>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</si>
  <si>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</si>
  <si>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</si>
  <si>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</si>
  <si>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</si>
  <si>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</si>
  <si>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</si>
  <si>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</si>
  <si>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</si>
  <si>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</si>
  <si>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</si>
  <si>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</si>
  <si>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</si>
  <si>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</si>
  <si>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</si>
  <si>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</si>
  <si>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</si>
  <si>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</si>
  <si>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</si>
  <si>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</si>
  <si>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</si>
  <si>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</si>
  <si>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</si>
  <si>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</si>
  <si>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</si>
  <si>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</si>
  <si>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</si>
  <si>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</si>
  <si>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</si>
  <si>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</si>
  <si>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</si>
  <si>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</si>
  <si>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</si>
  <si>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</si>
  <si>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</si>
  <si>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</si>
  <si>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</si>
  <si>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</si>
  <si>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</si>
  <si>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</si>
  <si>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</si>
  <si>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</si>
  <si>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</si>
  <si>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</si>
  <si>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</si>
  <si>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</si>
  <si>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</si>
  <si>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</si>
  <si>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</si>
  <si>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</si>
  <si>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</si>
  <si>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</si>
  <si>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</si>
  <si>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</si>
  <si>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</si>
  <si>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</si>
  <si>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</si>
  <si>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</si>
  <si>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</si>
  <si>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</si>
  <si>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</si>
  <si>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</si>
  <si>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</si>
  <si>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</si>
  <si>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</si>
  <si>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</si>
  <si>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</si>
  <si>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</si>
  <si>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</si>
  <si>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</si>
  <si>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</si>
  <si>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</si>
  <si>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</si>
  <si>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</si>
  <si>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</si>
  <si>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</si>
  <si>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</si>
  <si>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</si>
  <si>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</si>
  <si>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</si>
  <si>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</si>
  <si>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</si>
  <si>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</si>
  <si>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</si>
  <si>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</si>
  <si>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</si>
  <si>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</si>
  <si>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</si>
  <si>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</si>
  <si>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</si>
  <si>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</si>
  <si>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</si>
  <si>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</si>
  <si>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</si>
  <si>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</si>
  <si>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</si>
  <si>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</si>
  <si>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</si>
  <si>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</si>
  <si>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</si>
  <si>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</si>
  <si>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</si>
  <si>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</si>
  <si>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</si>
  <si>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</si>
  <si>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</si>
  <si>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</si>
  <si>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</si>
  <si>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</si>
  <si>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</si>
  <si>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</si>
  <si>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</si>
  <si>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</si>
  <si>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</si>
  <si>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</si>
  <si>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</si>
  <si>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</si>
  <si>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</si>
  <si>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</si>
  <si>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</si>
  <si>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</si>
  <si>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</si>
  <si>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</si>
  <si>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</si>
  <si>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</si>
  <si>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</si>
  <si>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</si>
  <si>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</si>
  <si>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</si>
  <si>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</si>
  <si>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</si>
  <si>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</si>
  <si>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</si>
  <si>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</si>
  <si>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</si>
  <si>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</si>
  <si>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</si>
  <si>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</si>
  <si>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</si>
  <si>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</si>
  <si>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</si>
  <si>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</si>
  <si>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</si>
  <si>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</si>
  <si>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</si>
  <si>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</si>
  <si>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</si>
  <si>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</si>
  <si>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</si>
  <si>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</si>
  <si>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</si>
  <si>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</si>
  <si>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</si>
  <si>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</si>
  <si>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</si>
  <si>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</si>
  <si>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</si>
  <si>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</si>
  <si>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</si>
  <si>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</si>
  <si>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</si>
  <si>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</si>
  <si>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</si>
  <si>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</si>
  <si>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</si>
  <si>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</si>
  <si>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</si>
  <si>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</si>
  <si>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</si>
  <si>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</si>
  <si>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</si>
  <si>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</si>
  <si>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</si>
  <si>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</si>
  <si>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</si>
  <si>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</si>
  <si>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</si>
  <si>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</si>
  <si>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</si>
  <si>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</si>
  <si>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</si>
  <si>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</si>
  <si>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</si>
  <si>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</si>
  <si>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</si>
  <si>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</si>
  <si>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</si>
  <si>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</si>
  <si>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</si>
  <si>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</si>
  <si>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</si>
  <si>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</si>
  <si>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</si>
  <si>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</si>
  <si>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</si>
  <si>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</si>
  <si>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</si>
  <si>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</si>
  <si>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</si>
  <si>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</si>
  <si>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</si>
  <si>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</si>
  <si>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</si>
  <si>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</si>
  <si>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</si>
  <si>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</si>
  <si>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</si>
  <si>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</si>
  <si>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</si>
  <si>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</si>
  <si>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</si>
  <si>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</si>
  <si>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</si>
  <si>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</si>
  <si>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</si>
  <si>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</si>
  <si>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</si>
  <si>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</si>
  <si>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</si>
  <si>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</si>
  <si>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</si>
  <si>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</si>
  <si>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</si>
  <si>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</si>
  <si>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</si>
  <si>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</si>
  <si>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</si>
  <si>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</si>
  <si>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</si>
  <si>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</si>
  <si>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</si>
  <si>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</si>
  <si>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</si>
  <si>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</si>
  <si>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</si>
  <si>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</si>
  <si>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</si>
  <si>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</si>
  <si>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</si>
  <si>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</si>
  <si>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</si>
  <si>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</si>
  <si>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</si>
  <si>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</si>
  <si>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</si>
  <si>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</si>
  <si>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</si>
  <si>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</si>
  <si>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</si>
  <si>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</si>
  <si>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</si>
  <si>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</si>
  <si>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</si>
  <si>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</si>
  <si>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</si>
  <si>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</si>
  <si>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</si>
  <si>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</si>
  <si>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</si>
  <si>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</si>
  <si>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</si>
  <si>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</si>
  <si>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</si>
  <si>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</si>
  <si>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</si>
  <si>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</si>
  <si>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</si>
  <si>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</si>
  <si>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</si>
  <si>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</si>
  <si>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</si>
  <si>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</si>
  <si>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</si>
  <si>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</si>
  <si>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</si>
  <si>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</si>
  <si>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</si>
  <si>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</si>
  <si>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</si>
  <si>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</si>
  <si>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</si>
  <si>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</si>
  <si>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</si>
  <si>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</si>
  <si>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</si>
  <si>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</si>
  <si>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</si>
  <si>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</si>
  <si>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</si>
  <si>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</si>
  <si>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</si>
  <si>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</si>
  <si>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</si>
  <si>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</si>
  <si>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</si>
  <si>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</si>
  <si>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</si>
  <si>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</si>
  <si>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</si>
  <si>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</si>
  <si>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</si>
  <si>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</si>
  <si>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</si>
  <si>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</si>
  <si>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</si>
  <si>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</si>
  <si>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</si>
  <si>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</si>
  <si>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</si>
  <si>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</si>
  <si>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</si>
  <si>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</si>
  <si>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</si>
  <si>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</si>
  <si>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</si>
  <si>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</si>
  <si>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</si>
  <si>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</si>
  <si>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</si>
  <si>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</si>
  <si>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</si>
  <si>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</si>
  <si>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</si>
  <si>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</si>
  <si>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</si>
  <si>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</si>
  <si>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</si>
  <si>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</si>
  <si>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</si>
  <si>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</si>
  <si>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</si>
  <si>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Сумма,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</si>
  <si>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</si>
  <si>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</si>
  <si>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</si>
  <si>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 xml:space="preserve">ЕНВД для отдельных видов деятельности  </t>
  </si>
  <si>
    <t>Единый сельскохозяйственный налога</t>
  </si>
  <si>
    <t>Налог, взимаемый в связи с применением патентной СН</t>
  </si>
  <si>
    <t>1 05 04000 00 0000 110</t>
  </si>
  <si>
    <t>1 05 03000 00 0000 110</t>
  </si>
  <si>
    <t>1 05 02000 00 0000 110</t>
  </si>
  <si>
    <t xml:space="preserve">Дотации на выравнивание бюджетной обеспеченности муниципальных районов </t>
  </si>
  <si>
    <t>2 02 15001 05 0000 150</t>
  </si>
  <si>
    <t>Субсидии бюджетам муниципальных районов на софинансирование капитальных вложений в объекты муниципальной собственности_ ГП АО "Обеспечение качественным, доступным жильем и объектами инженерной инфраструктуры населения"</t>
  </si>
  <si>
    <t>2 02 20077 05 0000 150</t>
  </si>
  <si>
    <t>Субсидии бюджетам муниципальных районов на софинансирование капитальных вложений в объекты муниципальной собственности_ АП АО "Переселение граждан из аварийного жилищного фонда" на 2019 – 2025 годы</t>
  </si>
  <si>
    <t xml:space="preserve">Субсидии бюджетам муниципальных районов на софинансирование капитальных вложений в объекты муниципальной собственности _ АП АО "Переселение граждан из аварийного жилищного фонда" на 2019 – 2025 годы </t>
  </si>
  <si>
    <t>Субсидии бюджетам муниципальных районов на софинансирование капитальных вложений в объекты муниципальной собственности_ ГП АО"Культура Русского Севера"</t>
  </si>
  <si>
    <t>Субсидии бюджетам МО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</si>
  <si>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2 02 20216 05 0000 150</t>
  </si>
  <si>
    <t>Субсидии бюджетам МО на организацию бесплатного горячего питания обучающихся, получ.начальное общее образование</t>
  </si>
  <si>
    <t>2 02 25304 05 0000 150</t>
  </si>
  <si>
    <t>Субсидии бюджетам МО на комплектование книжных фондов библиотек муниципальных образований Архангельской области и подписку на периодическую печать на 2021 год</t>
  </si>
  <si>
    <t>2 02 29999 05 0000 150</t>
  </si>
  <si>
    <t>Субсидии бюджетам МО АО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</si>
  <si>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Субсидии бюджетам МО на создание условий для обеспечения поселений и жителей городских округов услугами торговли на 2021 г.</t>
  </si>
  <si>
    <t>Субсидии бюджетам МО  на развитие территориального общественного самоуправления в Архангельской области</t>
  </si>
  <si>
    <t>Субсидии бюджета МО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</si>
  <si>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Субсидии на софинансирование вопросов местного значения</t>
  </si>
  <si>
    <t>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t>
  </si>
  <si>
    <t>2 02 30024 05 0000 150</t>
  </si>
  <si>
    <t>Субвенции бюджетам МО на осуществление государственных полномочий в сфере охраны труда на 2021 г.</t>
  </si>
  <si>
    <t>Субвенции бюджетам МО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</si>
  <si>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Субвенции бюджетам МО на осуществление государственных полномочий по формированию торгового реестра на 2021 г.</t>
  </si>
  <si>
    <t>Субвенции бюджетам МО на  оплату стоимости набора продуктов питания в оздоровительных лагерях с дневным пребыванием детей на 2021 г.</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</si>
  <si>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</si>
  <si>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Субвенции бюджетам МО на компенсацию части платы, взимаемой с родителей (законных представителей) за присмотр и уход за детьми.посещающими образовательные организациии, реализующих образовательную программу дошкольного образования</t>
  </si>
  <si>
    <t>2 02 30029 05 0000 150</t>
  </si>
  <si>
    <t xml:space="preserve">Субвенции бюджетам МО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t>
  </si>
  <si>
    <t>2 02 35082 05 0000 150</t>
  </si>
  <si>
    <t>Субвенции бюджетам МО на осуществление первичного воинского учета на территориях, где отсутствуют военные комиссариаты за счет средств федерального бюджета</t>
  </si>
  <si>
    <t>2 02 35118 00 0000 150</t>
  </si>
  <si>
    <t>Субвенции бюджету МО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</si>
  <si>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2 02 35120 05 0000 150</t>
  </si>
  <si>
    <t>2 02 39998 05 0000 150</t>
  </si>
  <si>
    <t>Субвенции бюджету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</si>
  <si>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Субвенции бюджету МО  на реализацию образовательных программ на 2021 г.</t>
  </si>
  <si>
    <t>2 02 39999 05 0000 150</t>
  </si>
  <si>
    <t>Иные межбюджетные трансферты бюджету МО  на обеспечение равной доступности услуг общественного транспорта для категорий граждан, установленных статьями 2 и 4 Федерального закона от 12 января 1995 года № 5-ФЗ "О ветеранах" на 2021 г.</t>
  </si>
  <si>
    <t>2 02 49999 05 0000 150</t>
  </si>
  <si>
    <t>1 08 03000 01 0000 110</t>
  </si>
  <si>
    <t>Государственная пошлина по делам, рассматриваемым в судах общей юрисдикции, мировыми судьями</t>
  </si>
  <si>
    <t>к решению сессии шестого созыва</t>
  </si>
  <si>
    <t>Прогнозируемое поступление доходов бюджета Устьянского муниципального района на 2021 год и плановый период 2022 и 2023 годов</t>
  </si>
  <si>
    <t>Единая субвенция бюджету МО  на 2021 г. (организация и осуществление деятельности по опеке и попечительству;  создание КДН; административных ком)</t>
  </si>
  <si>
    <t>Приложение № 4</t>
  </si>
  <si>
    <t>Собрания депутатов № 298  от 23 декабря 2020 года</t>
  </si>
  <si>
    <t>2 07 0000 05 0000 150</t>
  </si>
  <si>
    <t>изменения</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</si>
  <si>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ЖКХ</t>
  </si>
  <si>
    <t>2 02 20299 05 0000 150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</si>
  <si>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</si>
  <si>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2 02 20302 05 0000 150</t>
  </si>
  <si>
    <t>Субсидии бюджетам МО на государственную поддержку отрасли культуры (Федеральный проект "Культурная среда") (Оснащение образовательных учреждений в сфере культуры (детских школ искусств по видам искусств и училищ) музыкальными инструментами, оборудованием и учебными материалами)</t>
  </si>
  <si>
    <t>2 02 25519 05 0000 150</t>
  </si>
  <si>
    <t>2 02 25576 05 0000 150</t>
  </si>
  <si>
    <t>Субсидии бюджетам муниципальных районов на  обеспечение комплексного развития сельских территорий (жилье на селе)</t>
  </si>
  <si>
    <t>Субсидии бюджетам МО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t>
  </si>
  <si>
    <t>2 02 27139 05 0000 150</t>
  </si>
  <si>
    <t>Иные межбюджетные трансферты бюджетам МО  на развитие территориального общественного самоуправления в Архангельской области</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</si>
  <si>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</si>
  <si>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2 02 27384 05 0000 150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</si>
  <si>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</si>
  <si>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</si>
  <si>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муниципальных районов на государственную поддержку отрасли культуры (Федеральный проект "Культурная среда") (Обеспечение учреждений культуры специализированным автотранспортом для обслуживания населения, в том числе сельского населения)</t>
  </si>
  <si>
    <t>Субсидии на государственную поддержку отрасли культуры (Федеральный проект "Культурная среда") (Модернизация региональных и муниципальных детских школ искусств по видам искусств путем их реконструкции и (или) капитального ремонта)</t>
  </si>
  <si>
    <t>Субсидии бюджетам МО на государственную поддержку отрасли культуры (Федеральный проект "Культурная среда") (Создание и модернизация учреждений культурно-досугового типа в сельской местности, включая строительство, реконструкцию и капитальный ремонт зданий)</t>
  </si>
  <si>
    <t>2 02 35469 05 0000 150</t>
  </si>
  <si>
    <t>Субвенции бюджету МО на проведение Всероссийской переписи населения 2020 года</t>
  </si>
  <si>
    <t>2 02 35303 05 0000 150</t>
  </si>
  <si>
    <t>Субвенции бюджетам МО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</si>
  <si>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Приложение № </t>
  </si>
  <si>
    <t>Межбюджетные трансферты, передаваемые бюджетам муниципальных районов из бюджетов поселений по заключенным соглашениям (ГО и ЧС.  Профилактика терроризма)</t>
  </si>
  <si>
    <t>Межбюджетные трансферты, передаваемые бюджетам муниципальных районов из бюджетов поселений по заключенным соглашениям (КРК)</t>
  </si>
  <si>
    <t>2 02 40014 05 0000 150</t>
  </si>
  <si>
    <t>2 02 27112 05 0000 150</t>
  </si>
  <si>
    <t>2 02 25097 05 0000 150</t>
  </si>
  <si>
    <t>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физкультурой и спортом</t>
  </si>
  <si>
    <t>2 02 25497 05 0000 150</t>
  </si>
  <si>
    <t>Субсидии бюджетам муниципальных районов на реализацию мероприятий по обеспечению жильем молодых семей (ФБ)</t>
  </si>
  <si>
    <t>Субсидии бюджетам муниципальных районов на разработку ПСД по строительству, модернизации объектов питьевого водоснабжения</t>
  </si>
  <si>
    <t>Субсидии бюджетам муниципальных районов на реализацию мероприятий по обеспечению жильем молодых семей (ОБ)</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</si>
  <si>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</si>
  <si>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</si>
  <si>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2 18 00000 05 0000 150</t>
  </si>
  <si>
    <t>2 19 00000 05 0000 150</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</si>
  <si>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</si>
  <si>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 xml:space="preserve">Субсидии бюджетам муниципальных районов на повышение средней з/платы пед.работников муниципальных учреждений дополнительного образования </t>
  </si>
  <si>
    <t>Субсидии бюджетам муниципальных районов на оснащение образовательных организаций АО специальными транспортными средствами для перевозки детей</t>
  </si>
  <si>
    <t>Субсидии бюджетам муниципальных районов на обустройство плоскостных спортивных сооружений муниципальных образований</t>
  </si>
  <si>
    <t>Субсидии бюджетам муниципальных образований на повышение средней заработной платы работников муниципальных учреждений культуры</t>
  </si>
  <si>
    <t>Субсидии бюджетам муниципальных районов на капитальный ремонт зданий дошкольных образовательных организаций</t>
  </si>
  <si>
    <t>Субсидия бюджетам муниципальных районов на укрепление материально-технической базы муниципальных дошкольных образовательных организаций</t>
  </si>
  <si>
    <t>Субсидии бюджетам муниципальных районов на укрепление материально-технической базы пищеблоков и столовых муниципальных общеобразовательных организаций АО</t>
  </si>
  <si>
    <t xml:space="preserve">Иные межбюджетные трансферты из резервного фонда Правительства АО для МБУК "УМЦРБ" </t>
  </si>
  <si>
    <t>Субсидии бюджетам муниципальных районов на оплату выполненных работ по обустройству объекта размещения ТКО в д.Тарасонаволоцкая</t>
  </si>
  <si>
    <t>Иные межбюджетные трансферты из резервного фонда Правительства АО для РУО (Едемская ОСОШ)</t>
  </si>
  <si>
    <t>Иные межбюджетные трансферты из резервного фонда Правительства АО для УСИИ (ремонт котельной п.Илеза)</t>
  </si>
  <si>
    <t>Иные межбюджетные трансферты бюджету МО на создание в общеобразовательных организациях,расположенных в сельской местности,условий для занятий физкультурой и спортом</t>
  </si>
  <si>
    <t>Субсидии бюджетам муниципальных районов на софинансирование мероприятий по проведению кадастровых работ и мониторинга земель сельхозназначения</t>
  </si>
  <si>
    <t>Иные межбюджетные трансферты бюджету МО на обеспечение проведения выборов в представительные органы вновь образованных МО АО</t>
  </si>
  <si>
    <t>Субсидиибюджетам МО  на реализацию мероприятий по содействию трудоустройству несовершеннолетних граждан на территории АО</t>
  </si>
  <si>
    <t>Субсидии бюджетам МО на проведение муниципальных молодежных форумов</t>
  </si>
  <si>
    <t>2 02 25511 05 0000 150</t>
  </si>
  <si>
    <t>Субсидии бюджету МО на проведение комплексных кадастровых работ</t>
  </si>
  <si>
    <t>Субсидии бюджетам МО на реализацию мероприятий по финансовой поддержке социально ориентированных некоммерческих организаций (за исключением государственных и муниципальных учреждений)</t>
  </si>
  <si>
    <t xml:space="preserve">Иные межбюджетные трансферты бюджету МО из резервного фонда Правительства АО для МБУК "УМЦРБ" </t>
  </si>
  <si>
    <t>Иные межбюджетные трансферты бюджету МО из резервного фонда Правительства АО для РУО (Едемская ОСОШ)</t>
  </si>
  <si>
    <t>Иные межбюджетные трансферты бюджету МО из резервного фонда Правительства АО для УСИИ (ремонт котельной п.Илеза)</t>
  </si>
  <si>
    <t>Иные межбюджетные трансферты бюджету МО из резервного фонда Правительства АО для РУО (ОСОШ №2)</t>
  </si>
  <si>
    <t>Иные межбюджетные трансферты бюджету МО из резервного фонда Правительства АО для РУО (ОСОШ №1)</t>
  </si>
  <si>
    <t>Иные межбюджетные трансферты бюджету МО из резервного фонда Правительства АО для УК</t>
  </si>
  <si>
    <t xml:space="preserve">Иные межбюджетные трансферты бюджету МО из резервного фонда Правительства АО для УСИИ </t>
  </si>
  <si>
    <t>Иные межбюджетные трансферты бюджету МО из бюджета поселения на осуществление дорожной деятельности в отношении автом.дорог местного значения в границах поселения за счет остатка акцизов 2016 г.</t>
  </si>
  <si>
    <t>Иные межбюджетные трансферты бюджетам. Гранты бюджетам МО в целях содействиядостижению и (или) поощрению достижения наилучших значений показателей деятельности ОМСу</t>
  </si>
  <si>
    <t>Субсидии бюджету МО на государственную поддержку отрасли культуры за счет средств резервного фонда Правительства РФ (книжные фонды)</t>
  </si>
  <si>
    <t xml:space="preserve">Приложение № 2 </t>
  </si>
  <si>
    <t>Иные межбюджетные трансферты бюджету МО из резервного фонда Правительства АО для РУО</t>
  </si>
  <si>
    <t>2 02 15002 05 0000 150</t>
  </si>
  <si>
    <t>Дотации бюджетам муниципальных районов на поддержку мер по обеспечению сбалансированности бюджетов</t>
  </si>
  <si>
    <t xml:space="preserve">Приложение № 1 </t>
  </si>
  <si>
    <t>Собрания депутатов № 432 от 24 декабря  2021 года</t>
  </si>
  <si>
    <t>Собрания депутатов № 413 от 26 ноября 2021 года</t>
  </si>
  <si>
    <t>Собрания депутатов № 394 от 22 октября 2021 года</t>
  </si>
  <si>
    <t>Собрания депутатов № 379 от 24 сентября 2021 года</t>
  </si>
  <si>
    <t>Собрания депутатов № 348 от 25 июня 2021 года</t>
  </si>
  <si>
    <t>Собрания депутатов № 335 от 23 апреля 2021 года</t>
  </si>
  <si>
    <t>Собрания депутатов № 314 от 19  февраля 2021 года</t>
  </si>
</sst>
</file>

<file path=xl/styles.xml><?xml version="1.0" encoding="utf-8"?>
<styleSheet xmlns="http://schemas.openxmlformats.org/spreadsheetml/2006/main">
  <numFmts count="1">
    <numFmt numFmtId="164" formatCode="_-* #,##0.0_р_._-;\-* #,##0.0_р_._-;_-* &quot;-&quot;?_р_._-;_-@_-"/>
  </numFmts>
  <fonts count="33">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b/>
      <sz val="10"/>
      <name val="Times New Roman"/>
      <family val="1"/>
      <charset val="204"/>
    </font>
    <font>
      <b/>
      <sz val="10"/>
      <color theme="1"/>
      <name val="Times New Roman"/>
      <family val="1"/>
      <charset val="204"/>
    </font>
    <font>
      <sz val="10"/>
      <color rgb="FF000000"/>
      <name val="Times New Roman"/>
      <family val="1"/>
      <charset val="204"/>
    </font>
    <font>
      <b/>
      <sz val="9"/>
      <color theme="1"/>
      <name val="Times New Roman"/>
      <family val="1"/>
      <charset val="204"/>
    </font>
    <font>
      <sz val="11"/>
      <name val="Times New Roman"/>
      <family val="1"/>
      <charset val="204"/>
    </font>
    <font>
      <sz val="10"/>
      <name val="Times New Roman Cyr"/>
      <charset val="204"/>
    </font>
    <font>
      <b/>
      <sz val="11"/>
      <name val="Times New Roman"/>
      <family val="1"/>
      <charset val="204"/>
    </font>
    <font>
      <sz val="8"/>
      <color theme="0"/>
      <name val="Times New Roman"/>
      <family val="1"/>
      <charset val="204"/>
    </font>
    <font>
      <sz val="9"/>
      <color rgb="FF000000"/>
      <name val="Times New Roman"/>
      <family val="1"/>
      <charset val="204"/>
    </font>
    <font>
      <sz val="9"/>
      <name val="Times New Roman"/>
      <family val="1"/>
      <charset val="204"/>
    </font>
    <font>
      <sz val="10"/>
      <color theme="0"/>
      <name val="Times New Roman"/>
      <family val="1"/>
      <charset val="204"/>
    </font>
    <font>
      <sz val="8"/>
      <name val="Times New Roman"/>
      <family val="1"/>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11" fillId="0" borderId="0"/>
    <xf numFmtId="0" fontId="17" fillId="0" borderId="28">
      <alignment horizontal="left" vertical="top" wrapText="1"/>
    </xf>
    <xf numFmtId="0" fontId="26" fillId="0" borderId="0"/>
    <xf numFmtId="0" fontId="1" fillId="0" borderId="0"/>
  </cellStyleXfs>
  <cellXfs count="293">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9" fillId="0" borderId="0" xfId="0" applyFont="1" applyFill="1"/>
    <xf numFmtId="0" fontId="18" fillId="0" borderId="0" xfId="0" applyFont="1" applyFill="1" applyAlignment="1">
      <alignment wrapText="1"/>
    </xf>
    <xf numFmtId="0" fontId="18" fillId="0" borderId="0" xfId="0" applyFont="1" applyFill="1" applyAlignment="1">
      <alignment horizontal="center" vertical="center" wrapText="1"/>
    </xf>
    <xf numFmtId="4" fontId="19" fillId="0" borderId="0" xfId="0" applyNumberFormat="1" applyFont="1" applyFill="1" applyAlignment="1"/>
    <xf numFmtId="4" fontId="28" fillId="0" borderId="0" xfId="0" applyNumberFormat="1" applyFont="1" applyFill="1" applyAlignment="1"/>
    <xf numFmtId="4" fontId="18" fillId="0" borderId="0" xfId="0" applyNumberFormat="1" applyFont="1" applyFill="1" applyAlignment="1"/>
    <xf numFmtId="0" fontId="22" fillId="0" borderId="0" xfId="0" applyFont="1" applyFill="1"/>
    <xf numFmtId="0" fontId="21" fillId="0" borderId="0" xfId="0" applyFont="1" applyFill="1"/>
    <xf numFmtId="0" fontId="18" fillId="0" borderId="29" xfId="0" applyFont="1" applyFill="1" applyBorder="1" applyAlignment="1">
      <alignment horizontal="center" vertical="center" wrapText="1"/>
    </xf>
    <xf numFmtId="49" fontId="21" fillId="0" borderId="29" xfId="0" applyNumberFormat="1" applyFont="1" applyFill="1" applyBorder="1" applyAlignment="1">
      <alignment horizontal="center" vertical="center" wrapText="1"/>
    </xf>
    <xf numFmtId="4" fontId="22" fillId="0" borderId="29" xfId="0" applyNumberFormat="1" applyFont="1" applyFill="1" applyBorder="1" applyAlignment="1">
      <alignment vertical="center"/>
    </xf>
    <xf numFmtId="4" fontId="19" fillId="0" borderId="29" xfId="0" applyNumberFormat="1" applyFont="1" applyFill="1" applyBorder="1" applyAlignment="1">
      <alignment vertical="center"/>
    </xf>
    <xf numFmtId="49" fontId="18" fillId="0" borderId="29" xfId="0" applyNumberFormat="1" applyFont="1" applyFill="1" applyBorder="1" applyAlignment="1">
      <alignment horizontal="center" vertical="center" wrapText="1"/>
    </xf>
    <xf numFmtId="164" fontId="21" fillId="0" borderId="29" xfId="0" applyNumberFormat="1" applyFont="1" applyFill="1" applyBorder="1" applyAlignment="1">
      <alignment horizontal="center" vertical="center" wrapText="1"/>
    </xf>
    <xf numFmtId="164" fontId="18" fillId="0" borderId="29" xfId="0" applyNumberFormat="1" applyFont="1" applyFill="1" applyBorder="1" applyAlignment="1">
      <alignment horizontal="center" vertical="center" wrapText="1"/>
    </xf>
    <xf numFmtId="0" fontId="23" fillId="0" borderId="29" xfId="0" applyFont="1" applyFill="1" applyBorder="1" applyAlignment="1">
      <alignment horizontal="center" vertical="center" wrapText="1"/>
    </xf>
    <xf numFmtId="4" fontId="18" fillId="0" borderId="29" xfId="0" applyNumberFormat="1" applyFont="1" applyFill="1" applyBorder="1" applyAlignment="1">
      <alignment vertical="center"/>
    </xf>
    <xf numFmtId="4" fontId="21" fillId="0" borderId="29" xfId="0" applyNumberFormat="1" applyFont="1" applyFill="1" applyBorder="1" applyAlignment="1">
      <alignment vertical="center"/>
    </xf>
    <xf numFmtId="0" fontId="21" fillId="0" borderId="29" xfId="0" applyFont="1" applyFill="1" applyBorder="1" applyAlignment="1">
      <alignment vertical="center" wrapText="1"/>
    </xf>
    <xf numFmtId="0" fontId="18" fillId="0" borderId="29" xfId="0" applyFont="1" applyFill="1" applyBorder="1" applyAlignment="1">
      <alignment vertical="center" wrapText="1"/>
    </xf>
    <xf numFmtId="0" fontId="20" fillId="0" borderId="0" xfId="0" applyFont="1" applyFill="1" applyAlignment="1"/>
    <xf numFmtId="0" fontId="18" fillId="0" borderId="29" xfId="0" applyNumberFormat="1" applyFont="1" applyFill="1" applyBorder="1" applyAlignment="1">
      <alignment vertical="center" wrapText="1"/>
    </xf>
    <xf numFmtId="0" fontId="23" fillId="0" borderId="29" xfId="0" applyFont="1" applyFill="1" applyBorder="1" applyAlignment="1">
      <alignment vertical="center" wrapText="1"/>
    </xf>
    <xf numFmtId="0" fontId="19" fillId="0" borderId="29" xfId="0" applyFont="1" applyFill="1" applyBorder="1" applyAlignment="1">
      <alignment vertical="center" wrapText="1"/>
    </xf>
    <xf numFmtId="0" fontId="18" fillId="0" borderId="0" xfId="0" applyFont="1" applyFill="1" applyAlignment="1"/>
    <xf numFmtId="0" fontId="27" fillId="0" borderId="0" xfId="0" applyFont="1" applyFill="1" applyBorder="1" applyAlignment="1">
      <alignment horizontal="center" vertical="center" wrapText="1"/>
    </xf>
    <xf numFmtId="0" fontId="25" fillId="0" borderId="0" xfId="0" applyFont="1" applyFill="1"/>
    <xf numFmtId="4" fontId="19" fillId="0" borderId="29" xfId="0" applyNumberFormat="1" applyFont="1" applyFill="1" applyBorder="1" applyAlignment="1" applyProtection="1">
      <alignment vertical="center"/>
      <protection locked="0"/>
    </xf>
    <xf numFmtId="0" fontId="18" fillId="0" borderId="29" xfId="0" applyFont="1" applyFill="1" applyBorder="1" applyAlignment="1">
      <alignment vertical="top" wrapText="1"/>
    </xf>
    <xf numFmtId="0" fontId="23" fillId="0" borderId="29" xfId="0" applyFont="1" applyFill="1" applyBorder="1" applyAlignment="1">
      <alignment wrapText="1"/>
    </xf>
    <xf numFmtId="0" fontId="18" fillId="0" borderId="29" xfId="0" applyNumberFormat="1" applyFont="1" applyFill="1" applyBorder="1" applyAlignment="1">
      <alignment horizontal="left" vertical="top" wrapText="1"/>
    </xf>
    <xf numFmtId="0" fontId="18" fillId="0" borderId="7" xfId="0" applyNumberFormat="1" applyFont="1" applyFill="1" applyBorder="1" applyAlignment="1">
      <alignment horizontal="left" vertical="top" wrapText="1"/>
    </xf>
    <xf numFmtId="0" fontId="18" fillId="0" borderId="7" xfId="0" applyFont="1" applyFill="1" applyBorder="1" applyAlignment="1">
      <alignment vertical="center" wrapText="1"/>
    </xf>
    <xf numFmtId="0" fontId="18" fillId="0" borderId="29" xfId="0" applyFont="1" applyFill="1" applyBorder="1" applyAlignment="1">
      <alignment wrapText="1"/>
    </xf>
    <xf numFmtId="0" fontId="18" fillId="0" borderId="29" xfId="0" applyFont="1" applyFill="1" applyBorder="1" applyAlignment="1">
      <alignment horizontal="left" vertical="top" wrapText="1"/>
    </xf>
    <xf numFmtId="0" fontId="18" fillId="0" borderId="29" xfId="0" applyFont="1" applyFill="1" applyBorder="1" applyAlignment="1">
      <alignment horizontal="left" vertical="center" wrapText="1"/>
    </xf>
    <xf numFmtId="4" fontId="18" fillId="0" borderId="29" xfId="0" applyNumberFormat="1" applyFont="1" applyFill="1" applyBorder="1" applyAlignment="1">
      <alignment horizontal="right"/>
    </xf>
    <xf numFmtId="0" fontId="18" fillId="0" borderId="29" xfId="4" applyFont="1" applyFill="1" applyBorder="1" applyAlignment="1">
      <alignment vertical="center" wrapText="1"/>
    </xf>
    <xf numFmtId="0" fontId="21" fillId="0" borderId="29" xfId="4" applyFont="1" applyFill="1" applyBorder="1" applyAlignment="1">
      <alignment horizontal="left" vertical="top" wrapText="1"/>
    </xf>
    <xf numFmtId="49" fontId="21" fillId="0" borderId="29" xfId="4" applyNumberFormat="1" applyFont="1" applyFill="1" applyBorder="1" applyAlignment="1">
      <alignment horizontal="center" vertical="center"/>
    </xf>
    <xf numFmtId="4" fontId="21" fillId="0" borderId="29" xfId="4" applyNumberFormat="1" applyFont="1" applyFill="1" applyBorder="1" applyAlignment="1">
      <alignment horizontal="right" vertical="center" indent="1"/>
    </xf>
    <xf numFmtId="4" fontId="18" fillId="0" borderId="29" xfId="4" applyNumberFormat="1" applyFont="1" applyFill="1" applyBorder="1" applyAlignment="1">
      <alignment horizontal="right" vertical="center" indent="1"/>
    </xf>
    <xf numFmtId="4" fontId="21" fillId="0" borderId="29" xfId="4" applyNumberFormat="1" applyFont="1" applyFill="1" applyBorder="1" applyAlignment="1">
      <alignment horizontal="right" vertical="center"/>
    </xf>
    <xf numFmtId="0" fontId="21" fillId="0" borderId="0" xfId="4" applyFont="1" applyFill="1"/>
    <xf numFmtId="4" fontId="25" fillId="0" borderId="0" xfId="3" applyNumberFormat="1" applyFont="1" applyFill="1" applyBorder="1" applyAlignment="1">
      <alignment horizontal="right" vertical="center"/>
    </xf>
    <xf numFmtId="0" fontId="25" fillId="0" borderId="0" xfId="0" applyFont="1" applyFill="1" applyBorder="1" applyAlignment="1"/>
    <xf numFmtId="0" fontId="25" fillId="0" borderId="0" xfId="0" applyFont="1" applyFill="1" applyBorder="1" applyAlignment="1">
      <alignment horizontal="center" vertical="center" wrapText="1"/>
    </xf>
    <xf numFmtId="4" fontId="25" fillId="0" borderId="0" xfId="3" applyNumberFormat="1" applyFont="1" applyFill="1" applyBorder="1" applyAlignment="1">
      <alignment horizontal="left" vertical="center"/>
    </xf>
    <xf numFmtId="4" fontId="25" fillId="0" borderId="0" xfId="0" applyNumberFormat="1" applyFont="1" applyFill="1" applyBorder="1" applyAlignment="1">
      <alignment vertical="center"/>
    </xf>
    <xf numFmtId="4" fontId="25" fillId="0" borderId="0" xfId="0" applyNumberFormat="1" applyFont="1" applyFill="1" applyAlignment="1"/>
    <xf numFmtId="4" fontId="32" fillId="0" borderId="0" xfId="0" applyNumberFormat="1" applyFont="1" applyFill="1" applyAlignment="1"/>
    <xf numFmtId="4" fontId="24" fillId="0" borderId="29" xfId="0" applyNumberFormat="1" applyFont="1" applyFill="1" applyBorder="1" applyAlignment="1">
      <alignment vertical="center"/>
    </xf>
    <xf numFmtId="0" fontId="29" fillId="0" borderId="29" xfId="0" applyFont="1" applyFill="1" applyBorder="1" applyAlignment="1">
      <alignment wrapText="1"/>
    </xf>
    <xf numFmtId="0" fontId="30" fillId="0" borderId="29" xfId="0" applyFont="1" applyFill="1" applyBorder="1" applyAlignment="1">
      <alignment horizontal="left" vertical="top" wrapText="1"/>
    </xf>
    <xf numFmtId="4" fontId="31" fillId="0" borderId="0" xfId="0" applyNumberFormat="1" applyFont="1" applyFill="1" applyAlignment="1"/>
    <xf numFmtId="0" fontId="27" fillId="0" borderId="0" xfId="0" applyFont="1" applyFill="1" applyBorder="1" applyAlignment="1">
      <alignment horizontal="center" vertical="center" wrapText="1"/>
    </xf>
    <xf numFmtId="0" fontId="0" fillId="0" borderId="0" xfId="0" applyFill="1" applyAlignment="1">
      <alignment horizontal="right"/>
    </xf>
    <xf numFmtId="4" fontId="25" fillId="0" borderId="0" xfId="3" applyNumberFormat="1" applyFont="1" applyFill="1" applyBorder="1" applyAlignment="1">
      <alignment horizontal="right" vertical="center"/>
    </xf>
    <xf numFmtId="0" fontId="18" fillId="4" borderId="29" xfId="0" applyNumberFormat="1" applyFont="1" applyFill="1" applyBorder="1" applyAlignment="1">
      <alignment horizontal="left" vertical="top" wrapText="1"/>
    </xf>
    <xf numFmtId="0" fontId="0" fillId="0" borderId="0" xfId="0" applyAlignment="1">
      <alignment horizontal="right"/>
    </xf>
    <xf numFmtId="4" fontId="28" fillId="4" borderId="0" xfId="0" applyNumberFormat="1" applyFont="1" applyFill="1" applyAlignment="1"/>
    <xf numFmtId="0" fontId="18" fillId="4" borderId="29" xfId="0" applyFont="1" applyFill="1" applyBorder="1" applyAlignment="1">
      <alignment horizontal="center" vertical="center" wrapText="1"/>
    </xf>
    <xf numFmtId="4" fontId="22" fillId="4" borderId="29" xfId="0" applyNumberFormat="1" applyFont="1" applyFill="1" applyBorder="1" applyAlignment="1">
      <alignment vertical="center"/>
    </xf>
    <xf numFmtId="4" fontId="19" fillId="4" borderId="29" xfId="0" applyNumberFormat="1" applyFont="1" applyFill="1" applyBorder="1" applyAlignment="1">
      <alignment vertical="center"/>
    </xf>
    <xf numFmtId="4" fontId="18" fillId="4" borderId="29" xfId="0" applyNumberFormat="1" applyFont="1" applyFill="1" applyBorder="1" applyAlignment="1">
      <alignment vertical="center"/>
    </xf>
    <xf numFmtId="4" fontId="18" fillId="4" borderId="29" xfId="0" applyNumberFormat="1" applyFont="1" applyFill="1" applyBorder="1" applyAlignment="1">
      <alignment horizontal="right"/>
    </xf>
    <xf numFmtId="4" fontId="21" fillId="4" borderId="29" xfId="0" applyNumberFormat="1" applyFont="1" applyFill="1" applyBorder="1" applyAlignment="1">
      <alignment vertical="center"/>
    </xf>
    <xf numFmtId="4" fontId="18" fillId="4" borderId="29" xfId="4" applyNumberFormat="1" applyFont="1" applyFill="1" applyBorder="1" applyAlignment="1">
      <alignment horizontal="right" vertical="center" indent="1"/>
    </xf>
    <xf numFmtId="4" fontId="21" fillId="4" borderId="29" xfId="4" applyNumberFormat="1" applyFont="1" applyFill="1" applyBorder="1" applyAlignment="1">
      <alignment horizontal="right" vertical="center" indent="1"/>
    </xf>
    <xf numFmtId="4" fontId="18" fillId="4" borderId="0" xfId="0" applyNumberFormat="1" applyFont="1" applyFill="1" applyAlignment="1"/>
    <xf numFmtId="4" fontId="19" fillId="4" borderId="0" xfId="0" applyNumberFormat="1" applyFont="1" applyFill="1" applyAlignment="1"/>
    <xf numFmtId="0" fontId="0" fillId="4" borderId="0" xfId="0" applyFill="1" applyAlignment="1">
      <alignment horizontal="right"/>
    </xf>
    <xf numFmtId="4" fontId="25" fillId="4" borderId="0" xfId="3" applyNumberFormat="1" applyFont="1" applyFill="1" applyBorder="1" applyAlignment="1">
      <alignment horizontal="left" vertical="center"/>
    </xf>
    <xf numFmtId="4" fontId="25" fillId="4" borderId="0" xfId="0" applyNumberFormat="1" applyFont="1" applyFill="1" applyBorder="1" applyAlignment="1">
      <alignment vertical="center"/>
    </xf>
    <xf numFmtId="4" fontId="32" fillId="4" borderId="0" xfId="0" applyNumberFormat="1" applyFont="1" applyFill="1" applyAlignment="1"/>
    <xf numFmtId="4" fontId="24" fillId="4" borderId="29" xfId="0" applyNumberFormat="1" applyFont="1" applyFill="1" applyBorder="1" applyAlignment="1">
      <alignment vertical="center"/>
    </xf>
    <xf numFmtId="4" fontId="31" fillId="4" borderId="0" xfId="0" applyNumberFormat="1" applyFont="1" applyFill="1" applyAlignment="1"/>
    <xf numFmtId="4" fontId="19" fillId="5" borderId="29" xfId="0" applyNumberFormat="1" applyFont="1" applyFill="1" applyBorder="1" applyAlignment="1">
      <alignment vertical="center"/>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7" fillId="0" borderId="0" xfId="0" applyFont="1" applyFill="1" applyBorder="1" applyAlignment="1">
      <alignment horizontal="center" vertical="center" wrapText="1"/>
    </xf>
    <xf numFmtId="4" fontId="19" fillId="0" borderId="29" xfId="0" applyNumberFormat="1" applyFont="1" applyFill="1" applyBorder="1" applyAlignment="1">
      <alignment vertical="center" wrapText="1"/>
    </xf>
    <xf numFmtId="4" fontId="19" fillId="0" borderId="29" xfId="0" applyNumberFormat="1"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0" fillId="0" borderId="30" xfId="0" applyBorder="1" applyAlignment="1"/>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4" fontId="25" fillId="0" borderId="0" xfId="3" applyNumberFormat="1" applyFont="1" applyFill="1" applyBorder="1" applyAlignment="1">
      <alignment horizontal="right" vertical="center" wrapText="1"/>
    </xf>
    <xf numFmtId="0" fontId="0" fillId="0" borderId="0" xfId="0" applyFill="1" applyAlignment="1">
      <alignment horizontal="right"/>
    </xf>
    <xf numFmtId="0" fontId="0" fillId="0" borderId="0" xfId="0" applyAlignment="1"/>
    <xf numFmtId="4" fontId="25" fillId="0" borderId="0" xfId="3" applyNumberFormat="1" applyFont="1" applyFill="1" applyBorder="1" applyAlignment="1">
      <alignment horizontal="right" vertical="center"/>
    </xf>
    <xf numFmtId="0" fontId="0" fillId="0" borderId="0" xfId="0" applyAlignment="1">
      <alignment horizontal="right"/>
    </xf>
    <xf numFmtId="0" fontId="0" fillId="0" borderId="0" xfId="0" applyFill="1" applyAlignment="1">
      <alignment horizontal="right" vertical="center" wrapText="1"/>
    </xf>
    <xf numFmtId="0" fontId="0" fillId="0" borderId="0" xfId="0" applyAlignment="1">
      <alignment horizontal="right" vertical="center" wrapText="1"/>
    </xf>
    <xf numFmtId="0" fontId="0" fillId="0" borderId="0" xfId="0" applyFill="1" applyAlignment="1">
      <alignment horizontal="right" vertical="center"/>
    </xf>
    <xf numFmtId="0" fontId="0" fillId="0" borderId="0" xfId="0" applyAlignment="1">
      <alignment horizontal="right" vertical="center"/>
    </xf>
  </cellXfs>
  <cellStyles count="5">
    <cellStyle name="xl25" xfId="2"/>
    <cellStyle name="Обычный" xfId="0" builtinId="0"/>
    <cellStyle name="Обычный 2" xfId="4"/>
    <cellStyle name="Обычный 3" xfId="1"/>
    <cellStyle name="Обычный_Приложение 5 - прогноз доходов" xfId="3"/>
  </cellStyles>
  <dxfs count="0"/>
  <tableStyles count="0" defaultTableStyle="TableStyleMedium9" defaultPivotStyle="PivotStyleLight16"/>
  <colors>
    <mruColors>
      <color rgb="FF95F868"/>
      <color rgb="FFE10D3F"/>
      <color rgb="FF31EF75"/>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62" t="s">
        <v>336</v>
      </c>
      <c r="B8" s="262"/>
      <c r="C8" s="263"/>
      <c r="D8" s="263"/>
      <c r="E8" s="263"/>
      <c r="F8" s="263"/>
      <c r="G8" s="263"/>
      <c r="H8" s="263"/>
      <c r="I8" s="263"/>
      <c r="J8" s="263"/>
      <c r="K8" s="128"/>
      <c r="L8" s="128"/>
    </row>
    <row r="9" spans="1:12" ht="12" customHeight="1">
      <c r="A9" s="3"/>
      <c r="B9" s="5"/>
      <c r="C9" s="5"/>
      <c r="D9" s="5"/>
      <c r="E9" s="5"/>
      <c r="F9" s="5"/>
      <c r="G9" s="5"/>
      <c r="H9" s="5"/>
      <c r="I9" s="5"/>
      <c r="J9" s="5"/>
      <c r="K9" s="5"/>
      <c r="L9" s="11"/>
    </row>
    <row r="10" spans="1:12" ht="30" customHeight="1">
      <c r="A10" s="264" t="s">
        <v>50</v>
      </c>
      <c r="B10" s="266" t="s">
        <v>51</v>
      </c>
      <c r="C10" s="268" t="s">
        <v>337</v>
      </c>
      <c r="D10" s="269"/>
      <c r="E10" s="270"/>
      <c r="F10" s="268" t="s">
        <v>290</v>
      </c>
      <c r="G10" s="269"/>
      <c r="H10" s="270"/>
      <c r="I10" s="271" t="s">
        <v>338</v>
      </c>
      <c r="J10" s="272"/>
      <c r="K10" s="273"/>
      <c r="L10" s="11"/>
    </row>
    <row r="11" spans="1:12" ht="22.5" customHeight="1">
      <c r="A11" s="265"/>
      <c r="B11" s="267"/>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62" t="s">
        <v>292</v>
      </c>
      <c r="B8" s="262"/>
      <c r="C8" s="263"/>
      <c r="D8" s="263"/>
      <c r="E8" s="263"/>
      <c r="F8" s="263"/>
      <c r="G8" s="263"/>
      <c r="H8" s="263"/>
      <c r="I8" s="263"/>
      <c r="J8" s="263"/>
      <c r="K8" s="19"/>
      <c r="L8" s="19"/>
    </row>
    <row r="9" spans="1:12" ht="12" customHeight="1">
      <c r="A9" s="3"/>
      <c r="B9" s="5"/>
      <c r="C9" s="5"/>
      <c r="D9" s="5"/>
      <c r="E9" s="5"/>
      <c r="F9" s="5"/>
      <c r="G9" s="5"/>
      <c r="H9" s="5"/>
      <c r="I9" s="5"/>
      <c r="J9" s="5"/>
      <c r="K9" s="5"/>
      <c r="L9" s="11"/>
    </row>
    <row r="10" spans="1:12" ht="20.25" customHeight="1">
      <c r="A10" s="264" t="s">
        <v>50</v>
      </c>
      <c r="B10" s="266" t="s">
        <v>51</v>
      </c>
      <c r="C10" s="268" t="s">
        <v>289</v>
      </c>
      <c r="D10" s="269"/>
      <c r="E10" s="270"/>
      <c r="F10" s="268" t="s">
        <v>290</v>
      </c>
      <c r="G10" s="269"/>
      <c r="H10" s="270"/>
      <c r="I10" s="271" t="s">
        <v>291</v>
      </c>
      <c r="J10" s="272"/>
      <c r="K10" s="273"/>
      <c r="L10" s="11"/>
    </row>
    <row r="11" spans="1:12" ht="22.5" customHeight="1">
      <c r="A11" s="265"/>
      <c r="B11" s="267"/>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AM122"/>
  <sheetViews>
    <sheetView zoomScale="85" zoomScaleNormal="85" zoomScaleSheetLayoutView="100" workbookViewId="0">
      <pane xSplit="2" ySplit="4" topLeftCell="C41" activePane="bottomRight" state="frozen"/>
      <selection pane="topRight" activeCell="C1" sqref="C1"/>
      <selection pane="bottomLeft" activeCell="A5" sqref="A5"/>
      <selection pane="bottomRight" activeCell="A45" sqref="A45"/>
    </sheetView>
  </sheetViews>
  <sheetFormatPr defaultColWidth="9.140625" defaultRowHeight="12.75"/>
  <cols>
    <col min="1" max="1" width="88.28515625" style="208" customWidth="1"/>
    <col min="2" max="2" width="21.5703125" style="186" customWidth="1"/>
    <col min="3" max="14" width="15.140625" style="187" hidden="1" customWidth="1"/>
    <col min="15" max="15" width="15.140625" style="187" customWidth="1"/>
    <col min="16" max="17" width="15.140625" style="254" customWidth="1"/>
    <col min="18" max="25" width="15.140625" style="187" hidden="1" customWidth="1"/>
    <col min="26" max="26" width="15.140625" style="187" customWidth="1"/>
    <col min="27" max="34" width="15.140625" style="187" hidden="1" customWidth="1"/>
    <col min="35" max="35" width="15.140625" style="187" customWidth="1"/>
    <col min="36" max="37" width="15.140625" style="187" hidden="1" customWidth="1"/>
    <col min="38" max="39" width="15.140625" style="187" customWidth="1"/>
    <col min="40" max="16384" width="9.140625" style="183"/>
  </cols>
  <sheetData>
    <row r="1" spans="1:39" s="210" customFormat="1" ht="33" customHeight="1">
      <c r="A1" s="274" t="s">
        <v>391</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09"/>
      <c r="AC1" s="209"/>
      <c r="AD1" s="209"/>
      <c r="AE1" s="209"/>
      <c r="AF1" s="209"/>
      <c r="AG1" s="209"/>
      <c r="AH1" s="209"/>
      <c r="AI1" s="209"/>
      <c r="AJ1" s="209"/>
      <c r="AK1" s="209"/>
      <c r="AL1" s="239"/>
      <c r="AM1" s="239"/>
    </row>
    <row r="2" spans="1:39" ht="15" customHeight="1">
      <c r="A2" s="204"/>
      <c r="C2" s="188">
        <v>230740084</v>
      </c>
      <c r="D2" s="188"/>
      <c r="E2" s="188"/>
      <c r="F2" s="188"/>
      <c r="G2" s="188"/>
      <c r="H2" s="188"/>
      <c r="I2" s="188"/>
      <c r="J2" s="188"/>
      <c r="K2" s="188"/>
      <c r="L2" s="188"/>
      <c r="M2" s="188"/>
      <c r="N2" s="188"/>
      <c r="O2" s="188"/>
      <c r="P2" s="244"/>
      <c r="Q2" s="244"/>
      <c r="R2" s="188">
        <v>212759382</v>
      </c>
      <c r="S2" s="188"/>
      <c r="T2" s="188"/>
      <c r="U2" s="188"/>
      <c r="V2" s="188"/>
      <c r="W2" s="188"/>
      <c r="X2" s="188"/>
      <c r="Y2" s="188"/>
      <c r="Z2" s="188"/>
      <c r="AA2" s="188">
        <v>218611152</v>
      </c>
      <c r="AB2" s="188"/>
      <c r="AC2" s="188"/>
      <c r="AD2" s="188"/>
      <c r="AE2" s="188"/>
      <c r="AF2" s="188"/>
      <c r="AG2" s="188"/>
      <c r="AH2" s="188"/>
      <c r="AI2" s="188"/>
      <c r="AJ2" s="188"/>
      <c r="AK2" s="188"/>
      <c r="AL2" s="188"/>
      <c r="AM2" s="188"/>
    </row>
    <row r="3" spans="1:39" ht="12.75" customHeight="1">
      <c r="A3" s="275" t="s">
        <v>50</v>
      </c>
      <c r="B3" s="276" t="s">
        <v>51</v>
      </c>
      <c r="C3" s="277" t="s">
        <v>339</v>
      </c>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9"/>
      <c r="AK3" s="279"/>
      <c r="AL3" s="279"/>
      <c r="AM3" s="279"/>
    </row>
    <row r="4" spans="1:39" ht="34.15" customHeight="1">
      <c r="A4" s="275"/>
      <c r="B4" s="276"/>
      <c r="C4" s="192" t="s">
        <v>139</v>
      </c>
      <c r="D4" s="192" t="s">
        <v>396</v>
      </c>
      <c r="E4" s="192" t="s">
        <v>139</v>
      </c>
      <c r="F4" s="192" t="s">
        <v>396</v>
      </c>
      <c r="G4" s="192" t="s">
        <v>139</v>
      </c>
      <c r="H4" s="192" t="s">
        <v>396</v>
      </c>
      <c r="I4" s="192" t="s">
        <v>139</v>
      </c>
      <c r="J4" s="192" t="s">
        <v>396</v>
      </c>
      <c r="K4" s="192" t="s">
        <v>139</v>
      </c>
      <c r="L4" s="192" t="s">
        <v>396</v>
      </c>
      <c r="M4" s="192" t="s">
        <v>139</v>
      </c>
      <c r="N4" s="192" t="s">
        <v>396</v>
      </c>
      <c r="O4" s="192" t="s">
        <v>139</v>
      </c>
      <c r="P4" s="245" t="s">
        <v>396</v>
      </c>
      <c r="Q4" s="245" t="s">
        <v>139</v>
      </c>
      <c r="R4" s="192" t="s">
        <v>191</v>
      </c>
      <c r="S4" s="192" t="s">
        <v>396</v>
      </c>
      <c r="T4" s="192" t="s">
        <v>191</v>
      </c>
      <c r="U4" s="192" t="s">
        <v>396</v>
      </c>
      <c r="V4" s="192" t="s">
        <v>191</v>
      </c>
      <c r="W4" s="192" t="s">
        <v>396</v>
      </c>
      <c r="X4" s="192" t="s">
        <v>191</v>
      </c>
      <c r="Y4" s="192" t="s">
        <v>396</v>
      </c>
      <c r="Z4" s="192" t="s">
        <v>191</v>
      </c>
      <c r="AA4" s="192" t="s">
        <v>342</v>
      </c>
      <c r="AB4" s="192" t="s">
        <v>396</v>
      </c>
      <c r="AC4" s="192" t="s">
        <v>342</v>
      </c>
      <c r="AD4" s="192" t="s">
        <v>396</v>
      </c>
      <c r="AE4" s="192" t="s">
        <v>342</v>
      </c>
      <c r="AF4" s="192" t="s">
        <v>396</v>
      </c>
      <c r="AG4" s="192" t="s">
        <v>342</v>
      </c>
      <c r="AH4" s="192" t="s">
        <v>396</v>
      </c>
      <c r="AI4" s="192" t="s">
        <v>342</v>
      </c>
      <c r="AJ4" s="192" t="s">
        <v>396</v>
      </c>
      <c r="AK4" s="192" t="s">
        <v>342</v>
      </c>
      <c r="AL4" s="192" t="s">
        <v>396</v>
      </c>
      <c r="AM4" s="192" t="s">
        <v>342</v>
      </c>
    </row>
    <row r="5" spans="1:39">
      <c r="A5" s="202" t="s">
        <v>59</v>
      </c>
      <c r="B5" s="193" t="s">
        <v>22</v>
      </c>
      <c r="C5" s="194">
        <f t="shared" ref="C5:AE5" si="0">C6+C8+C10+C15+C18+C22+C23+C26+C29</f>
        <v>230740084</v>
      </c>
      <c r="D5" s="194">
        <f t="shared" si="0"/>
        <v>0</v>
      </c>
      <c r="E5" s="194">
        <f t="shared" si="0"/>
        <v>230740084</v>
      </c>
      <c r="F5" s="194">
        <f t="shared" si="0"/>
        <v>0</v>
      </c>
      <c r="G5" s="194">
        <f t="shared" si="0"/>
        <v>230740084</v>
      </c>
      <c r="H5" s="194">
        <f t="shared" ref="H5:I5" si="1">H6+H8+H10+H15+H18+H22+H23+H26+H29</f>
        <v>0</v>
      </c>
      <c r="I5" s="194">
        <f t="shared" si="1"/>
        <v>230740084</v>
      </c>
      <c r="J5" s="194">
        <f t="shared" ref="J5:K5" si="2">J6+J8+J10+J15+J18+J22+J23+J26+J29</f>
        <v>0</v>
      </c>
      <c r="K5" s="194">
        <f t="shared" si="2"/>
        <v>230740084</v>
      </c>
      <c r="L5" s="194">
        <f t="shared" ref="L5:M5" si="3">L6+L8+L10+L15+L18+L22+L23+L26+L29</f>
        <v>0</v>
      </c>
      <c r="M5" s="194">
        <f t="shared" si="3"/>
        <v>230740084</v>
      </c>
      <c r="N5" s="194">
        <f t="shared" ref="N5:O5" si="4">N6+N8+N10+N15+N18+N22+N23+N26+N29</f>
        <v>0</v>
      </c>
      <c r="O5" s="194">
        <f t="shared" si="4"/>
        <v>230740084</v>
      </c>
      <c r="P5" s="246">
        <f t="shared" ref="P5:Q5" si="5">P6+P8+P10+P15+P18+P22+P23+P26+P29</f>
        <v>0</v>
      </c>
      <c r="Q5" s="246">
        <f t="shared" si="5"/>
        <v>230740084</v>
      </c>
      <c r="R5" s="194">
        <f t="shared" si="0"/>
        <v>212759382</v>
      </c>
      <c r="S5" s="194">
        <f t="shared" si="0"/>
        <v>0</v>
      </c>
      <c r="T5" s="194">
        <f t="shared" si="0"/>
        <v>212759382</v>
      </c>
      <c r="U5" s="194">
        <f t="shared" si="0"/>
        <v>0</v>
      </c>
      <c r="V5" s="194">
        <f t="shared" si="0"/>
        <v>212759382</v>
      </c>
      <c r="W5" s="194">
        <f t="shared" ref="W5:X5" si="6">W6+W8+W10+W15+W18+W22+W23+W26+W29</f>
        <v>0</v>
      </c>
      <c r="X5" s="194">
        <f t="shared" si="6"/>
        <v>212759382</v>
      </c>
      <c r="Y5" s="194">
        <f t="shared" ref="Y5:Z5" si="7">Y6+Y8+Y10+Y15+Y18+Y22+Y23+Y26+Y29</f>
        <v>0</v>
      </c>
      <c r="Z5" s="194">
        <f t="shared" si="7"/>
        <v>212759382</v>
      </c>
      <c r="AA5" s="194">
        <f t="shared" si="0"/>
        <v>218611152</v>
      </c>
      <c r="AB5" s="194">
        <f t="shared" si="0"/>
        <v>0</v>
      </c>
      <c r="AC5" s="194">
        <f t="shared" si="0"/>
        <v>218611152</v>
      </c>
      <c r="AD5" s="194">
        <f t="shared" si="0"/>
        <v>0</v>
      </c>
      <c r="AE5" s="194">
        <f t="shared" si="0"/>
        <v>218611152</v>
      </c>
      <c r="AF5" s="194">
        <f t="shared" ref="AF5:AG5" si="8">AF6+AF8+AF10+AF15+AF18+AF22+AF23+AF26+AF29</f>
        <v>0</v>
      </c>
      <c r="AG5" s="194">
        <f t="shared" si="8"/>
        <v>218611152</v>
      </c>
      <c r="AH5" s="194">
        <f t="shared" ref="AH5:AI5" si="9">AH6+AH8+AH10+AH15+AH18+AH22+AH23+AH26+AH29</f>
        <v>0</v>
      </c>
      <c r="AI5" s="194">
        <f t="shared" si="9"/>
        <v>218611152</v>
      </c>
      <c r="AJ5" s="194">
        <f t="shared" ref="AJ5:AM5" si="10">AJ6+AJ8+AJ10+AJ15+AJ18+AJ22+AJ23+AJ26+AJ29</f>
        <v>0</v>
      </c>
      <c r="AK5" s="194">
        <f t="shared" si="10"/>
        <v>218611152</v>
      </c>
      <c r="AL5" s="194">
        <f t="shared" si="10"/>
        <v>0</v>
      </c>
      <c r="AM5" s="194">
        <f t="shared" si="10"/>
        <v>218611152</v>
      </c>
    </row>
    <row r="6" spans="1:39">
      <c r="A6" s="203" t="s">
        <v>18</v>
      </c>
      <c r="B6" s="196" t="s">
        <v>23</v>
      </c>
      <c r="C6" s="195">
        <f>C7</f>
        <v>167001145</v>
      </c>
      <c r="D6" s="195">
        <f t="shared" ref="D6:AM6" si="11">D7</f>
        <v>0</v>
      </c>
      <c r="E6" s="195">
        <f t="shared" si="11"/>
        <v>167001145</v>
      </c>
      <c r="F6" s="195">
        <f t="shared" si="11"/>
        <v>0</v>
      </c>
      <c r="G6" s="195">
        <f t="shared" si="11"/>
        <v>167001145</v>
      </c>
      <c r="H6" s="195">
        <f t="shared" si="11"/>
        <v>0</v>
      </c>
      <c r="I6" s="195">
        <f t="shared" si="11"/>
        <v>167001145</v>
      </c>
      <c r="J6" s="195">
        <f t="shared" si="11"/>
        <v>0</v>
      </c>
      <c r="K6" s="195">
        <f t="shared" si="11"/>
        <v>167001145</v>
      </c>
      <c r="L6" s="195">
        <f t="shared" si="11"/>
        <v>0</v>
      </c>
      <c r="M6" s="195">
        <f t="shared" si="11"/>
        <v>167001145</v>
      </c>
      <c r="N6" s="195">
        <f t="shared" si="11"/>
        <v>0</v>
      </c>
      <c r="O6" s="195">
        <f t="shared" si="11"/>
        <v>167001145</v>
      </c>
      <c r="P6" s="247">
        <f t="shared" si="11"/>
        <v>0</v>
      </c>
      <c r="Q6" s="247">
        <f t="shared" si="11"/>
        <v>167001145</v>
      </c>
      <c r="R6" s="195">
        <f t="shared" si="11"/>
        <v>148395163</v>
      </c>
      <c r="S6" s="195">
        <f t="shared" si="11"/>
        <v>0</v>
      </c>
      <c r="T6" s="195">
        <f t="shared" si="11"/>
        <v>148395163</v>
      </c>
      <c r="U6" s="195">
        <f t="shared" si="11"/>
        <v>0</v>
      </c>
      <c r="V6" s="195">
        <f t="shared" si="11"/>
        <v>148395163</v>
      </c>
      <c r="W6" s="195">
        <f t="shared" si="11"/>
        <v>0</v>
      </c>
      <c r="X6" s="195">
        <f t="shared" si="11"/>
        <v>148395163</v>
      </c>
      <c r="Y6" s="195">
        <f t="shared" si="11"/>
        <v>0</v>
      </c>
      <c r="Z6" s="195">
        <f t="shared" si="11"/>
        <v>148395163</v>
      </c>
      <c r="AA6" s="195">
        <f t="shared" si="11"/>
        <v>152847018</v>
      </c>
      <c r="AB6" s="195">
        <f t="shared" si="11"/>
        <v>0</v>
      </c>
      <c r="AC6" s="195">
        <f t="shared" si="11"/>
        <v>152847018</v>
      </c>
      <c r="AD6" s="195">
        <f t="shared" si="11"/>
        <v>0</v>
      </c>
      <c r="AE6" s="195">
        <f t="shared" si="11"/>
        <v>152847018</v>
      </c>
      <c r="AF6" s="195">
        <f t="shared" si="11"/>
        <v>0</v>
      </c>
      <c r="AG6" s="195">
        <f t="shared" si="11"/>
        <v>152847018</v>
      </c>
      <c r="AH6" s="195">
        <f t="shared" si="11"/>
        <v>0</v>
      </c>
      <c r="AI6" s="195">
        <f t="shared" si="11"/>
        <v>152847018</v>
      </c>
      <c r="AJ6" s="195">
        <f t="shared" si="11"/>
        <v>0</v>
      </c>
      <c r="AK6" s="195">
        <f t="shared" si="11"/>
        <v>152847018</v>
      </c>
      <c r="AL6" s="195">
        <f t="shared" si="11"/>
        <v>0</v>
      </c>
      <c r="AM6" s="195">
        <f t="shared" si="11"/>
        <v>152847018</v>
      </c>
    </row>
    <row r="7" spans="1:39">
      <c r="A7" s="203" t="s">
        <v>1</v>
      </c>
      <c r="B7" s="196" t="s">
        <v>25</v>
      </c>
      <c r="C7" s="195">
        <v>167001145</v>
      </c>
      <c r="D7" s="195"/>
      <c r="E7" s="195">
        <f>C7+D7</f>
        <v>167001145</v>
      </c>
      <c r="F7" s="195"/>
      <c r="G7" s="195">
        <f>E7+F7</f>
        <v>167001145</v>
      </c>
      <c r="H7" s="195"/>
      <c r="I7" s="195">
        <f>G7+H7</f>
        <v>167001145</v>
      </c>
      <c r="J7" s="195"/>
      <c r="K7" s="195">
        <f>I7+J7</f>
        <v>167001145</v>
      </c>
      <c r="L7" s="195"/>
      <c r="M7" s="195">
        <f>K7+L7</f>
        <v>167001145</v>
      </c>
      <c r="N7" s="195"/>
      <c r="O7" s="195">
        <f>M7+N7</f>
        <v>167001145</v>
      </c>
      <c r="P7" s="247"/>
      <c r="Q7" s="247">
        <f>O7+P7</f>
        <v>167001145</v>
      </c>
      <c r="R7" s="195">
        <v>148395163</v>
      </c>
      <c r="S7" s="195"/>
      <c r="T7" s="195">
        <f>R7</f>
        <v>148395163</v>
      </c>
      <c r="U7" s="195"/>
      <c r="V7" s="195">
        <f>T7</f>
        <v>148395163</v>
      </c>
      <c r="W7" s="195"/>
      <c r="X7" s="195">
        <f>V7</f>
        <v>148395163</v>
      </c>
      <c r="Y7" s="195"/>
      <c r="Z7" s="195">
        <f>X7</f>
        <v>148395163</v>
      </c>
      <c r="AA7" s="195">
        <v>152847018</v>
      </c>
      <c r="AB7" s="195"/>
      <c r="AC7" s="195">
        <f>AA7</f>
        <v>152847018</v>
      </c>
      <c r="AD7" s="195"/>
      <c r="AE7" s="195">
        <f>AC7</f>
        <v>152847018</v>
      </c>
      <c r="AF7" s="195"/>
      <c r="AG7" s="195">
        <f>AE7</f>
        <v>152847018</v>
      </c>
      <c r="AH7" s="195"/>
      <c r="AI7" s="195">
        <f>AG7</f>
        <v>152847018</v>
      </c>
      <c r="AJ7" s="195"/>
      <c r="AK7" s="195">
        <f>AI7</f>
        <v>152847018</v>
      </c>
      <c r="AL7" s="195"/>
      <c r="AM7" s="195">
        <f>AK7</f>
        <v>152847018</v>
      </c>
    </row>
    <row r="8" spans="1:39" ht="25.5">
      <c r="A8" s="203" t="s">
        <v>9</v>
      </c>
      <c r="B8" s="196" t="s">
        <v>26</v>
      </c>
      <c r="C8" s="195">
        <f>C9</f>
        <v>25733464</v>
      </c>
      <c r="D8" s="195"/>
      <c r="E8" s="195">
        <f>E9</f>
        <v>25733464</v>
      </c>
      <c r="F8" s="195"/>
      <c r="G8" s="195">
        <f>G9</f>
        <v>25733464</v>
      </c>
      <c r="H8" s="195"/>
      <c r="I8" s="195">
        <f>I9</f>
        <v>25733464</v>
      </c>
      <c r="J8" s="195"/>
      <c r="K8" s="195">
        <f>K9</f>
        <v>25733464</v>
      </c>
      <c r="L8" s="195"/>
      <c r="M8" s="195">
        <f>M9</f>
        <v>25733464</v>
      </c>
      <c r="N8" s="195"/>
      <c r="O8" s="195">
        <f>O9</f>
        <v>25733464</v>
      </c>
      <c r="P8" s="247"/>
      <c r="Q8" s="247">
        <f>Q9</f>
        <v>25733464</v>
      </c>
      <c r="R8" s="195">
        <f>R9</f>
        <v>28002753</v>
      </c>
      <c r="S8" s="195"/>
      <c r="T8" s="195">
        <f>R8</f>
        <v>28002753</v>
      </c>
      <c r="U8" s="195"/>
      <c r="V8" s="195">
        <f>T8</f>
        <v>28002753</v>
      </c>
      <c r="W8" s="195"/>
      <c r="X8" s="195">
        <f>V8</f>
        <v>28002753</v>
      </c>
      <c r="Y8" s="195"/>
      <c r="Z8" s="195">
        <f>X8</f>
        <v>28002753</v>
      </c>
      <c r="AA8" s="195">
        <f>AA9</f>
        <v>29831577</v>
      </c>
      <c r="AB8" s="195">
        <f t="shared" ref="AB8:AM8" si="12">AB9</f>
        <v>0</v>
      </c>
      <c r="AC8" s="195">
        <f t="shared" si="12"/>
        <v>29831577</v>
      </c>
      <c r="AD8" s="195">
        <f t="shared" si="12"/>
        <v>0</v>
      </c>
      <c r="AE8" s="195">
        <f t="shared" si="12"/>
        <v>29831577</v>
      </c>
      <c r="AF8" s="195">
        <f t="shared" si="12"/>
        <v>0</v>
      </c>
      <c r="AG8" s="195">
        <f t="shared" si="12"/>
        <v>29831577</v>
      </c>
      <c r="AH8" s="195">
        <f t="shared" si="12"/>
        <v>0</v>
      </c>
      <c r="AI8" s="195">
        <f t="shared" si="12"/>
        <v>29831577</v>
      </c>
      <c r="AJ8" s="195">
        <f t="shared" si="12"/>
        <v>0</v>
      </c>
      <c r="AK8" s="195">
        <f t="shared" si="12"/>
        <v>29831577</v>
      </c>
      <c r="AL8" s="195">
        <f t="shared" si="12"/>
        <v>0</v>
      </c>
      <c r="AM8" s="195">
        <f t="shared" si="12"/>
        <v>29831577</v>
      </c>
    </row>
    <row r="9" spans="1:39" ht="21" customHeight="1">
      <c r="A9" s="203" t="s">
        <v>10</v>
      </c>
      <c r="B9" s="196" t="s">
        <v>27</v>
      </c>
      <c r="C9" s="195">
        <v>25733464</v>
      </c>
      <c r="D9" s="195"/>
      <c r="E9" s="195">
        <f>C9+D9</f>
        <v>25733464</v>
      </c>
      <c r="F9" s="195"/>
      <c r="G9" s="195">
        <f>E9+F9</f>
        <v>25733464</v>
      </c>
      <c r="H9" s="195"/>
      <c r="I9" s="195">
        <f>G9+H9</f>
        <v>25733464</v>
      </c>
      <c r="J9" s="195"/>
      <c r="K9" s="195">
        <f>I9+J9</f>
        <v>25733464</v>
      </c>
      <c r="L9" s="195"/>
      <c r="M9" s="195">
        <f>K9+L9</f>
        <v>25733464</v>
      </c>
      <c r="N9" s="195"/>
      <c r="O9" s="195">
        <f>M9+N9</f>
        <v>25733464</v>
      </c>
      <c r="P9" s="247"/>
      <c r="Q9" s="247">
        <f>O9+P9</f>
        <v>25733464</v>
      </c>
      <c r="R9" s="195">
        <v>28002753</v>
      </c>
      <c r="S9" s="195"/>
      <c r="T9" s="195">
        <f>R9</f>
        <v>28002753</v>
      </c>
      <c r="U9" s="195"/>
      <c r="V9" s="195">
        <f>T9</f>
        <v>28002753</v>
      </c>
      <c r="W9" s="195"/>
      <c r="X9" s="195">
        <f>V9</f>
        <v>28002753</v>
      </c>
      <c r="Y9" s="195"/>
      <c r="Z9" s="195">
        <f>X9</f>
        <v>28002753</v>
      </c>
      <c r="AA9" s="195">
        <v>29831577</v>
      </c>
      <c r="AB9" s="195"/>
      <c r="AC9" s="195">
        <f>AA9</f>
        <v>29831577</v>
      </c>
      <c r="AD9" s="195"/>
      <c r="AE9" s="195">
        <f>AC9</f>
        <v>29831577</v>
      </c>
      <c r="AF9" s="195"/>
      <c r="AG9" s="195">
        <f>AE9</f>
        <v>29831577</v>
      </c>
      <c r="AH9" s="195"/>
      <c r="AI9" s="195">
        <f>AG9</f>
        <v>29831577</v>
      </c>
      <c r="AJ9" s="195"/>
      <c r="AK9" s="195">
        <f>AI9</f>
        <v>29831577</v>
      </c>
      <c r="AL9" s="195"/>
      <c r="AM9" s="195">
        <f>AK9</f>
        <v>29831577</v>
      </c>
    </row>
    <row r="10" spans="1:39">
      <c r="A10" s="203" t="s">
        <v>2</v>
      </c>
      <c r="B10" s="196" t="s">
        <v>28</v>
      </c>
      <c r="C10" s="195">
        <f>C11+C12+C13+C14</f>
        <v>14790509</v>
      </c>
      <c r="D10" s="195">
        <f t="shared" ref="D10:AC10" si="13">D11+D12+D13+D14</f>
        <v>0</v>
      </c>
      <c r="E10" s="195">
        <f t="shared" si="13"/>
        <v>14790509</v>
      </c>
      <c r="F10" s="195">
        <f t="shared" ref="F10:G10" si="14">F11+F12+F13+F14</f>
        <v>0</v>
      </c>
      <c r="G10" s="195">
        <f t="shared" si="14"/>
        <v>14790509</v>
      </c>
      <c r="H10" s="195">
        <f t="shared" ref="H10:I10" si="15">H11+H12+H13+H14</f>
        <v>0</v>
      </c>
      <c r="I10" s="195">
        <f t="shared" si="15"/>
        <v>14790509</v>
      </c>
      <c r="J10" s="195">
        <f t="shared" ref="J10:K10" si="16">J11+J12+J13+J14</f>
        <v>0</v>
      </c>
      <c r="K10" s="195">
        <f t="shared" si="16"/>
        <v>14790509</v>
      </c>
      <c r="L10" s="195">
        <f t="shared" ref="L10:M10" si="17">L11+L12+L13+L14</f>
        <v>0</v>
      </c>
      <c r="M10" s="195">
        <f t="shared" si="17"/>
        <v>14790509</v>
      </c>
      <c r="N10" s="195">
        <f t="shared" ref="N10:O10" si="18">N11+N12+N13+N14</f>
        <v>0</v>
      </c>
      <c r="O10" s="195">
        <f t="shared" si="18"/>
        <v>14790509</v>
      </c>
      <c r="P10" s="247">
        <f t="shared" ref="P10:Q10" si="19">P11+P12+P13+P14</f>
        <v>0</v>
      </c>
      <c r="Q10" s="247">
        <f t="shared" si="19"/>
        <v>14790509</v>
      </c>
      <c r="R10" s="195">
        <f t="shared" si="13"/>
        <v>14180500</v>
      </c>
      <c r="S10" s="195">
        <f t="shared" si="13"/>
        <v>0</v>
      </c>
      <c r="T10" s="195">
        <f t="shared" si="13"/>
        <v>14180500</v>
      </c>
      <c r="U10" s="195">
        <f t="shared" ref="U10:V10" si="20">U11+U12+U13+U14</f>
        <v>0</v>
      </c>
      <c r="V10" s="195">
        <f t="shared" si="20"/>
        <v>14180500</v>
      </c>
      <c r="W10" s="195">
        <f t="shared" ref="W10:X10" si="21">W11+W12+W13+W14</f>
        <v>0</v>
      </c>
      <c r="X10" s="195">
        <f t="shared" si="21"/>
        <v>14180500</v>
      </c>
      <c r="Y10" s="195">
        <f t="shared" ref="Y10:Z10" si="22">Y11+Y12+Y13+Y14</f>
        <v>0</v>
      </c>
      <c r="Z10" s="195">
        <f t="shared" si="22"/>
        <v>14180500</v>
      </c>
      <c r="AA10" s="195">
        <f t="shared" si="13"/>
        <v>14242500</v>
      </c>
      <c r="AB10" s="195">
        <f t="shared" si="13"/>
        <v>0</v>
      </c>
      <c r="AC10" s="195">
        <f t="shared" si="13"/>
        <v>14242500</v>
      </c>
      <c r="AD10" s="195">
        <f t="shared" ref="AD10:AE10" si="23">AD11+AD12+AD13+AD14</f>
        <v>0</v>
      </c>
      <c r="AE10" s="195">
        <f t="shared" si="23"/>
        <v>14242500</v>
      </c>
      <c r="AF10" s="195">
        <f t="shared" ref="AF10:AG10" si="24">AF11+AF12+AF13+AF14</f>
        <v>0</v>
      </c>
      <c r="AG10" s="195">
        <f t="shared" si="24"/>
        <v>14242500</v>
      </c>
      <c r="AH10" s="195">
        <f t="shared" ref="AH10:AI10" si="25">AH11+AH12+AH13+AH14</f>
        <v>0</v>
      </c>
      <c r="AI10" s="195">
        <f t="shared" si="25"/>
        <v>14242500</v>
      </c>
      <c r="AJ10" s="195">
        <f t="shared" ref="AJ10:AM10" si="26">AJ11+AJ12+AJ13+AJ14</f>
        <v>0</v>
      </c>
      <c r="AK10" s="195">
        <f t="shared" si="26"/>
        <v>14242500</v>
      </c>
      <c r="AL10" s="195">
        <f t="shared" si="26"/>
        <v>0</v>
      </c>
      <c r="AM10" s="195">
        <f t="shared" si="26"/>
        <v>14242500</v>
      </c>
    </row>
    <row r="11" spans="1:39" ht="18.600000000000001" customHeight="1">
      <c r="A11" s="203" t="s">
        <v>58</v>
      </c>
      <c r="B11" s="196" t="s">
        <v>29</v>
      </c>
      <c r="C11" s="195">
        <v>8630000</v>
      </c>
      <c r="D11" s="195"/>
      <c r="E11" s="195">
        <f>C11+D11</f>
        <v>8630000</v>
      </c>
      <c r="F11" s="195"/>
      <c r="G11" s="195">
        <f>E11+F11</f>
        <v>8630000</v>
      </c>
      <c r="H11" s="195"/>
      <c r="I11" s="195">
        <f>G11+H11</f>
        <v>8630000</v>
      </c>
      <c r="J11" s="195"/>
      <c r="K11" s="195">
        <f>I11+J11</f>
        <v>8630000</v>
      </c>
      <c r="L11" s="195"/>
      <c r="M11" s="195">
        <f>K11+L11</f>
        <v>8630000</v>
      </c>
      <c r="N11" s="195"/>
      <c r="O11" s="195">
        <f>M11+N11</f>
        <v>8630000</v>
      </c>
      <c r="P11" s="247"/>
      <c r="Q11" s="247">
        <f>O11+P11</f>
        <v>8630000</v>
      </c>
      <c r="R11" s="195">
        <v>11917000</v>
      </c>
      <c r="S11" s="195"/>
      <c r="T11" s="195">
        <f>R11</f>
        <v>11917000</v>
      </c>
      <c r="U11" s="195"/>
      <c r="V11" s="195">
        <f>T11</f>
        <v>11917000</v>
      </c>
      <c r="W11" s="195"/>
      <c r="X11" s="195">
        <f>V11</f>
        <v>11917000</v>
      </c>
      <c r="Y11" s="195"/>
      <c r="Z11" s="195">
        <f>X11</f>
        <v>11917000</v>
      </c>
      <c r="AA11" s="195">
        <v>11917000</v>
      </c>
      <c r="AB11" s="195"/>
      <c r="AC11" s="195">
        <f>AA11</f>
        <v>11917000</v>
      </c>
      <c r="AD11" s="195"/>
      <c r="AE11" s="195">
        <f>AC11</f>
        <v>11917000</v>
      </c>
      <c r="AF11" s="195"/>
      <c r="AG11" s="195">
        <f>AE11</f>
        <v>11917000</v>
      </c>
      <c r="AH11" s="195"/>
      <c r="AI11" s="195">
        <f>AG11</f>
        <v>11917000</v>
      </c>
      <c r="AJ11" s="195"/>
      <c r="AK11" s="195">
        <f>AI11</f>
        <v>11917000</v>
      </c>
      <c r="AL11" s="195"/>
      <c r="AM11" s="195">
        <f>AK11</f>
        <v>11917000</v>
      </c>
    </row>
    <row r="12" spans="1:39">
      <c r="A12" s="203" t="s">
        <v>343</v>
      </c>
      <c r="B12" s="196" t="s">
        <v>348</v>
      </c>
      <c r="C12" s="195">
        <v>4000000</v>
      </c>
      <c r="D12" s="195"/>
      <c r="E12" s="195">
        <f t="shared" ref="E12:E14" si="27">C12+D12</f>
        <v>4000000</v>
      </c>
      <c r="F12" s="195"/>
      <c r="G12" s="195">
        <f t="shared" ref="G12:G14" si="28">E12+F12</f>
        <v>4000000</v>
      </c>
      <c r="H12" s="195"/>
      <c r="I12" s="195">
        <f t="shared" ref="I12:I14" si="29">G12+H12</f>
        <v>4000000</v>
      </c>
      <c r="J12" s="195"/>
      <c r="K12" s="195">
        <f t="shared" ref="K12:K14" si="30">I12+J12</f>
        <v>4000000</v>
      </c>
      <c r="L12" s="195"/>
      <c r="M12" s="195">
        <f t="shared" ref="M12:M14" si="31">K12+L12</f>
        <v>4000000</v>
      </c>
      <c r="N12" s="195"/>
      <c r="O12" s="195">
        <f t="shared" ref="O12:O14" si="32">M12+N12</f>
        <v>4000000</v>
      </c>
      <c r="P12" s="247"/>
      <c r="Q12" s="247">
        <f t="shared" ref="Q12:Q14" si="33">O12+P12</f>
        <v>4000000</v>
      </c>
      <c r="R12" s="195">
        <v>50000</v>
      </c>
      <c r="S12" s="195"/>
      <c r="T12" s="195">
        <f>R12</f>
        <v>50000</v>
      </c>
      <c r="U12" s="195"/>
      <c r="V12" s="195">
        <f>T12</f>
        <v>50000</v>
      </c>
      <c r="W12" s="195"/>
      <c r="X12" s="195">
        <f>V12</f>
        <v>50000</v>
      </c>
      <c r="Y12" s="195"/>
      <c r="Z12" s="195">
        <f>X12</f>
        <v>50000</v>
      </c>
      <c r="AA12" s="195">
        <v>25000</v>
      </c>
      <c r="AB12" s="195"/>
      <c r="AC12" s="195">
        <f>AA12</f>
        <v>25000</v>
      </c>
      <c r="AD12" s="195"/>
      <c r="AE12" s="195">
        <f>AC12</f>
        <v>25000</v>
      </c>
      <c r="AF12" s="195"/>
      <c r="AG12" s="195">
        <f>AE12</f>
        <v>25000</v>
      </c>
      <c r="AH12" s="195"/>
      <c r="AI12" s="195">
        <f>AG12</f>
        <v>25000</v>
      </c>
      <c r="AJ12" s="195"/>
      <c r="AK12" s="195">
        <f>AI12</f>
        <v>25000</v>
      </c>
      <c r="AL12" s="195"/>
      <c r="AM12" s="195">
        <f>AK12</f>
        <v>25000</v>
      </c>
    </row>
    <row r="13" spans="1:39">
      <c r="A13" s="203" t="s">
        <v>344</v>
      </c>
      <c r="B13" s="196" t="s">
        <v>347</v>
      </c>
      <c r="C13" s="195">
        <v>2509</v>
      </c>
      <c r="D13" s="195"/>
      <c r="E13" s="195">
        <f t="shared" si="27"/>
        <v>2509</v>
      </c>
      <c r="F13" s="195"/>
      <c r="G13" s="195">
        <f t="shared" si="28"/>
        <v>2509</v>
      </c>
      <c r="H13" s="195"/>
      <c r="I13" s="195">
        <f t="shared" si="29"/>
        <v>2509</v>
      </c>
      <c r="J13" s="195"/>
      <c r="K13" s="195">
        <f t="shared" si="30"/>
        <v>2509</v>
      </c>
      <c r="L13" s="195"/>
      <c r="M13" s="195">
        <f t="shared" si="31"/>
        <v>2509</v>
      </c>
      <c r="N13" s="195"/>
      <c r="O13" s="195">
        <f t="shared" si="32"/>
        <v>2509</v>
      </c>
      <c r="P13" s="247"/>
      <c r="Q13" s="247">
        <f t="shared" si="33"/>
        <v>2509</v>
      </c>
      <c r="R13" s="195">
        <v>2500</v>
      </c>
      <c r="S13" s="195"/>
      <c r="T13" s="195">
        <f>R13</f>
        <v>2500</v>
      </c>
      <c r="U13" s="195"/>
      <c r="V13" s="195">
        <f>T13</f>
        <v>2500</v>
      </c>
      <c r="W13" s="195"/>
      <c r="X13" s="195">
        <f>V13</f>
        <v>2500</v>
      </c>
      <c r="Y13" s="195"/>
      <c r="Z13" s="195">
        <f>X13</f>
        <v>2500</v>
      </c>
      <c r="AA13" s="195">
        <v>2500</v>
      </c>
      <c r="AB13" s="195"/>
      <c r="AC13" s="195">
        <f>AA13</f>
        <v>2500</v>
      </c>
      <c r="AD13" s="195"/>
      <c r="AE13" s="195">
        <f>AC13</f>
        <v>2500</v>
      </c>
      <c r="AF13" s="195"/>
      <c r="AG13" s="195">
        <f>AE13</f>
        <v>2500</v>
      </c>
      <c r="AH13" s="195"/>
      <c r="AI13" s="195">
        <f>AG13</f>
        <v>2500</v>
      </c>
      <c r="AJ13" s="195"/>
      <c r="AK13" s="195">
        <f>AI13</f>
        <v>2500</v>
      </c>
      <c r="AL13" s="195"/>
      <c r="AM13" s="195">
        <f>AK13</f>
        <v>2500</v>
      </c>
    </row>
    <row r="14" spans="1:39" ht="21.6" customHeight="1">
      <c r="A14" s="203" t="s">
        <v>345</v>
      </c>
      <c r="B14" s="196" t="s">
        <v>346</v>
      </c>
      <c r="C14" s="195">
        <v>2158000</v>
      </c>
      <c r="D14" s="195"/>
      <c r="E14" s="195">
        <f t="shared" si="27"/>
        <v>2158000</v>
      </c>
      <c r="F14" s="195"/>
      <c r="G14" s="195">
        <f t="shared" si="28"/>
        <v>2158000</v>
      </c>
      <c r="H14" s="195"/>
      <c r="I14" s="195">
        <f t="shared" si="29"/>
        <v>2158000</v>
      </c>
      <c r="J14" s="195"/>
      <c r="K14" s="195">
        <f t="shared" si="30"/>
        <v>2158000</v>
      </c>
      <c r="L14" s="195"/>
      <c r="M14" s="195">
        <f t="shared" si="31"/>
        <v>2158000</v>
      </c>
      <c r="N14" s="195"/>
      <c r="O14" s="195">
        <f t="shared" si="32"/>
        <v>2158000</v>
      </c>
      <c r="P14" s="247"/>
      <c r="Q14" s="247">
        <f t="shared" si="33"/>
        <v>2158000</v>
      </c>
      <c r="R14" s="195">
        <v>2211000</v>
      </c>
      <c r="S14" s="195"/>
      <c r="T14" s="195">
        <f>R14</f>
        <v>2211000</v>
      </c>
      <c r="U14" s="195"/>
      <c r="V14" s="195">
        <f>T14</f>
        <v>2211000</v>
      </c>
      <c r="W14" s="195"/>
      <c r="X14" s="195">
        <f>V14</f>
        <v>2211000</v>
      </c>
      <c r="Y14" s="195"/>
      <c r="Z14" s="195">
        <f>X14</f>
        <v>2211000</v>
      </c>
      <c r="AA14" s="195">
        <v>2298000</v>
      </c>
      <c r="AB14" s="195"/>
      <c r="AC14" s="195">
        <f>AA14</f>
        <v>2298000</v>
      </c>
      <c r="AD14" s="195"/>
      <c r="AE14" s="195">
        <f>AC14</f>
        <v>2298000</v>
      </c>
      <c r="AF14" s="195"/>
      <c r="AG14" s="195">
        <f>AE14</f>
        <v>2298000</v>
      </c>
      <c r="AH14" s="195"/>
      <c r="AI14" s="195">
        <f>AG14</f>
        <v>2298000</v>
      </c>
      <c r="AJ14" s="195"/>
      <c r="AK14" s="195">
        <f>AI14</f>
        <v>2298000</v>
      </c>
      <c r="AL14" s="195"/>
      <c r="AM14" s="195">
        <f>AK14</f>
        <v>2298000</v>
      </c>
    </row>
    <row r="15" spans="1:39">
      <c r="A15" s="203" t="s">
        <v>56</v>
      </c>
      <c r="B15" s="196" t="s">
        <v>37</v>
      </c>
      <c r="C15" s="195">
        <f>SUM(C16:C17)</f>
        <v>4510726</v>
      </c>
      <c r="D15" s="195">
        <f t="shared" ref="D15:E15" si="34">SUM(D16:D17)</f>
        <v>0</v>
      </c>
      <c r="E15" s="195">
        <f t="shared" si="34"/>
        <v>4510726</v>
      </c>
      <c r="F15" s="195">
        <f t="shared" ref="F15:G15" si="35">SUM(F16:F17)</f>
        <v>0</v>
      </c>
      <c r="G15" s="195">
        <f t="shared" si="35"/>
        <v>4510726</v>
      </c>
      <c r="H15" s="195">
        <f t="shared" ref="H15:I15" si="36">SUM(H16:H17)</f>
        <v>0</v>
      </c>
      <c r="I15" s="195">
        <f t="shared" si="36"/>
        <v>4510726</v>
      </c>
      <c r="J15" s="195">
        <f t="shared" ref="J15:K15" si="37">SUM(J16:J17)</f>
        <v>0</v>
      </c>
      <c r="K15" s="195">
        <f t="shared" si="37"/>
        <v>4510726</v>
      </c>
      <c r="L15" s="195">
        <f t="shared" ref="L15:M15" si="38">SUM(L16:L17)</f>
        <v>0</v>
      </c>
      <c r="M15" s="195">
        <f t="shared" si="38"/>
        <v>4510726</v>
      </c>
      <c r="N15" s="195">
        <f t="shared" ref="N15:O15" si="39">SUM(N16:N17)</f>
        <v>0</v>
      </c>
      <c r="O15" s="195">
        <f t="shared" si="39"/>
        <v>4510726</v>
      </c>
      <c r="P15" s="247">
        <f t="shared" ref="P15:Q15" si="40">SUM(P16:P17)</f>
        <v>0</v>
      </c>
      <c r="Q15" s="247">
        <f t="shared" si="40"/>
        <v>4510726</v>
      </c>
      <c r="R15" s="195">
        <f t="shared" ref="R15:AC15" si="41">SUM(R16:R17)</f>
        <v>4000726</v>
      </c>
      <c r="S15" s="195">
        <f t="shared" si="41"/>
        <v>0</v>
      </c>
      <c r="T15" s="195">
        <f t="shared" si="41"/>
        <v>4000726</v>
      </c>
      <c r="U15" s="195">
        <f t="shared" ref="U15:V15" si="42">SUM(U16:U17)</f>
        <v>0</v>
      </c>
      <c r="V15" s="195">
        <f t="shared" si="42"/>
        <v>4000726</v>
      </c>
      <c r="W15" s="195">
        <f t="shared" ref="W15:X15" si="43">SUM(W16:W17)</f>
        <v>0</v>
      </c>
      <c r="X15" s="195">
        <f t="shared" si="43"/>
        <v>4000726</v>
      </c>
      <c r="Y15" s="195">
        <f t="shared" ref="Y15:Z15" si="44">SUM(Y16:Y17)</f>
        <v>0</v>
      </c>
      <c r="Z15" s="195">
        <f t="shared" si="44"/>
        <v>4000726</v>
      </c>
      <c r="AA15" s="195">
        <f t="shared" si="41"/>
        <v>4118726</v>
      </c>
      <c r="AB15" s="195">
        <f t="shared" si="41"/>
        <v>0</v>
      </c>
      <c r="AC15" s="195">
        <f t="shared" si="41"/>
        <v>4118726</v>
      </c>
      <c r="AD15" s="195">
        <f t="shared" ref="AD15:AE15" si="45">SUM(AD16:AD17)</f>
        <v>0</v>
      </c>
      <c r="AE15" s="195">
        <f t="shared" si="45"/>
        <v>4118726</v>
      </c>
      <c r="AF15" s="195">
        <f t="shared" ref="AF15:AG15" si="46">SUM(AF16:AF17)</f>
        <v>0</v>
      </c>
      <c r="AG15" s="195">
        <f t="shared" si="46"/>
        <v>4118726</v>
      </c>
      <c r="AH15" s="195">
        <f t="shared" ref="AH15:AI15" si="47">SUM(AH16:AH17)</f>
        <v>0</v>
      </c>
      <c r="AI15" s="195">
        <f t="shared" si="47"/>
        <v>4118726</v>
      </c>
      <c r="AJ15" s="195">
        <f t="shared" ref="AJ15:AM15" si="48">SUM(AJ16:AJ17)</f>
        <v>0</v>
      </c>
      <c r="AK15" s="195">
        <f t="shared" si="48"/>
        <v>4118726</v>
      </c>
      <c r="AL15" s="195">
        <f t="shared" si="48"/>
        <v>0</v>
      </c>
      <c r="AM15" s="195">
        <f t="shared" si="48"/>
        <v>4118726</v>
      </c>
    </row>
    <row r="16" spans="1:39" ht="19.149999999999999" customHeight="1">
      <c r="A16" s="203" t="s">
        <v>389</v>
      </c>
      <c r="B16" s="196" t="s">
        <v>388</v>
      </c>
      <c r="C16" s="195">
        <v>3380726</v>
      </c>
      <c r="D16" s="195"/>
      <c r="E16" s="195">
        <f>C16+D16</f>
        <v>3380726</v>
      </c>
      <c r="F16" s="195"/>
      <c r="G16" s="195">
        <f>E16+F16</f>
        <v>3380726</v>
      </c>
      <c r="H16" s="195"/>
      <c r="I16" s="195">
        <f>G16+H16</f>
        <v>3380726</v>
      </c>
      <c r="J16" s="195"/>
      <c r="K16" s="195">
        <f>I16+J16</f>
        <v>3380726</v>
      </c>
      <c r="L16" s="195"/>
      <c r="M16" s="195">
        <f>K16+L16</f>
        <v>3380726</v>
      </c>
      <c r="N16" s="195"/>
      <c r="O16" s="195">
        <f>M16+N16</f>
        <v>3380726</v>
      </c>
      <c r="P16" s="247"/>
      <c r="Q16" s="247">
        <f>O16+P16</f>
        <v>3380726</v>
      </c>
      <c r="R16" s="195">
        <v>2870726</v>
      </c>
      <c r="S16" s="195"/>
      <c r="T16" s="195">
        <f>R16</f>
        <v>2870726</v>
      </c>
      <c r="U16" s="195"/>
      <c r="V16" s="195">
        <f>T16</f>
        <v>2870726</v>
      </c>
      <c r="W16" s="195"/>
      <c r="X16" s="195">
        <f>V16</f>
        <v>2870726</v>
      </c>
      <c r="Y16" s="195"/>
      <c r="Z16" s="195">
        <f>X16</f>
        <v>2870726</v>
      </c>
      <c r="AA16" s="195">
        <v>2988726</v>
      </c>
      <c r="AB16" s="195"/>
      <c r="AC16" s="195">
        <f>AA16</f>
        <v>2988726</v>
      </c>
      <c r="AD16" s="195"/>
      <c r="AE16" s="195">
        <f>AC16</f>
        <v>2988726</v>
      </c>
      <c r="AF16" s="195"/>
      <c r="AG16" s="195">
        <f>AE16</f>
        <v>2988726</v>
      </c>
      <c r="AH16" s="195"/>
      <c r="AI16" s="195">
        <f>AG16</f>
        <v>2988726</v>
      </c>
      <c r="AJ16" s="195"/>
      <c r="AK16" s="195">
        <f>AI16</f>
        <v>2988726</v>
      </c>
      <c r="AL16" s="195"/>
      <c r="AM16" s="195">
        <f>AK16</f>
        <v>2988726</v>
      </c>
    </row>
    <row r="17" spans="1:39" ht="30" customHeight="1">
      <c r="A17" s="203" t="s">
        <v>17</v>
      </c>
      <c r="B17" s="196" t="s">
        <v>38</v>
      </c>
      <c r="C17" s="195">
        <v>1130000</v>
      </c>
      <c r="D17" s="195"/>
      <c r="E17" s="195">
        <f>C17+D17</f>
        <v>1130000</v>
      </c>
      <c r="F17" s="195"/>
      <c r="G17" s="195">
        <f>E17+F17</f>
        <v>1130000</v>
      </c>
      <c r="H17" s="195"/>
      <c r="I17" s="195">
        <f>G17+H17</f>
        <v>1130000</v>
      </c>
      <c r="J17" s="195"/>
      <c r="K17" s="195">
        <f>I17+J17</f>
        <v>1130000</v>
      </c>
      <c r="L17" s="195"/>
      <c r="M17" s="195">
        <f>K17+L17</f>
        <v>1130000</v>
      </c>
      <c r="N17" s="195"/>
      <c r="O17" s="195">
        <f>M17+N17</f>
        <v>1130000</v>
      </c>
      <c r="P17" s="247"/>
      <c r="Q17" s="247">
        <f>O17+P17</f>
        <v>1130000</v>
      </c>
      <c r="R17" s="195">
        <v>1130000</v>
      </c>
      <c r="S17" s="195"/>
      <c r="T17" s="195">
        <f>R17</f>
        <v>1130000</v>
      </c>
      <c r="U17" s="195"/>
      <c r="V17" s="195">
        <f>T17</f>
        <v>1130000</v>
      </c>
      <c r="W17" s="195"/>
      <c r="X17" s="195">
        <f>V17</f>
        <v>1130000</v>
      </c>
      <c r="Y17" s="195"/>
      <c r="Z17" s="195">
        <f>X17</f>
        <v>1130000</v>
      </c>
      <c r="AA17" s="195">
        <v>1130000</v>
      </c>
      <c r="AB17" s="195"/>
      <c r="AC17" s="195">
        <f>AA17</f>
        <v>1130000</v>
      </c>
      <c r="AD17" s="195"/>
      <c r="AE17" s="195">
        <f>AC17</f>
        <v>1130000</v>
      </c>
      <c r="AF17" s="195"/>
      <c r="AG17" s="195">
        <f>AE17</f>
        <v>1130000</v>
      </c>
      <c r="AH17" s="195"/>
      <c r="AI17" s="195">
        <f>AG17</f>
        <v>1130000</v>
      </c>
      <c r="AJ17" s="195"/>
      <c r="AK17" s="195">
        <f>AI17</f>
        <v>1130000</v>
      </c>
      <c r="AL17" s="195"/>
      <c r="AM17" s="195">
        <f>AK17</f>
        <v>1130000</v>
      </c>
    </row>
    <row r="18" spans="1:39" ht="31.9" customHeight="1">
      <c r="A18" s="203" t="s">
        <v>13</v>
      </c>
      <c r="B18" s="196" t="s">
        <v>39</v>
      </c>
      <c r="C18" s="195">
        <f>SUM(C19:C21)</f>
        <v>15675000</v>
      </c>
      <c r="D18" s="195">
        <f t="shared" ref="D18:AC18" si="49">SUM(D19:D21)</f>
        <v>0</v>
      </c>
      <c r="E18" s="195">
        <f t="shared" si="49"/>
        <v>15675000</v>
      </c>
      <c r="F18" s="195">
        <f t="shared" ref="F18:G18" si="50">SUM(F19:F21)</f>
        <v>0</v>
      </c>
      <c r="G18" s="195">
        <f t="shared" si="50"/>
        <v>15675000</v>
      </c>
      <c r="H18" s="195">
        <f t="shared" ref="H18:I18" si="51">SUM(H19:H21)</f>
        <v>0</v>
      </c>
      <c r="I18" s="195">
        <f t="shared" si="51"/>
        <v>15675000</v>
      </c>
      <c r="J18" s="195">
        <f t="shared" ref="J18:K18" si="52">SUM(J19:J21)</f>
        <v>0</v>
      </c>
      <c r="K18" s="195">
        <f t="shared" si="52"/>
        <v>15675000</v>
      </c>
      <c r="L18" s="195">
        <f t="shared" ref="L18:M18" si="53">SUM(L19:L21)</f>
        <v>0</v>
      </c>
      <c r="M18" s="195">
        <f t="shared" si="53"/>
        <v>15675000</v>
      </c>
      <c r="N18" s="195">
        <f t="shared" ref="N18:O18" si="54">SUM(N19:N21)</f>
        <v>0</v>
      </c>
      <c r="O18" s="195">
        <f t="shared" si="54"/>
        <v>15675000</v>
      </c>
      <c r="P18" s="247">
        <f t="shared" ref="P18:Q18" si="55">SUM(P19:P21)</f>
        <v>0</v>
      </c>
      <c r="Q18" s="247">
        <f t="shared" si="55"/>
        <v>15675000</v>
      </c>
      <c r="R18" s="195">
        <f t="shared" si="49"/>
        <v>15675000</v>
      </c>
      <c r="S18" s="195">
        <f t="shared" si="49"/>
        <v>0</v>
      </c>
      <c r="T18" s="195">
        <f t="shared" si="49"/>
        <v>15675000</v>
      </c>
      <c r="U18" s="195">
        <f t="shared" ref="U18:V18" si="56">SUM(U19:U21)</f>
        <v>0</v>
      </c>
      <c r="V18" s="195">
        <f t="shared" si="56"/>
        <v>15675000</v>
      </c>
      <c r="W18" s="195">
        <f t="shared" ref="W18:X18" si="57">SUM(W19:W21)</f>
        <v>0</v>
      </c>
      <c r="X18" s="195">
        <f t="shared" si="57"/>
        <v>15675000</v>
      </c>
      <c r="Y18" s="195">
        <f t="shared" ref="Y18:Z18" si="58">SUM(Y19:Y21)</f>
        <v>0</v>
      </c>
      <c r="Z18" s="195">
        <f t="shared" si="58"/>
        <v>15675000</v>
      </c>
      <c r="AA18" s="195">
        <f t="shared" si="49"/>
        <v>15675000</v>
      </c>
      <c r="AB18" s="195">
        <f t="shared" si="49"/>
        <v>0</v>
      </c>
      <c r="AC18" s="195">
        <f t="shared" si="49"/>
        <v>15675000</v>
      </c>
      <c r="AD18" s="195">
        <f t="shared" ref="AD18:AE18" si="59">SUM(AD19:AD21)</f>
        <v>0</v>
      </c>
      <c r="AE18" s="195">
        <f t="shared" si="59"/>
        <v>15675000</v>
      </c>
      <c r="AF18" s="195">
        <f t="shared" ref="AF18:AG18" si="60">SUM(AF19:AF21)</f>
        <v>0</v>
      </c>
      <c r="AG18" s="195">
        <f t="shared" si="60"/>
        <v>15675000</v>
      </c>
      <c r="AH18" s="195">
        <f t="shared" ref="AH18:AI18" si="61">SUM(AH19:AH21)</f>
        <v>0</v>
      </c>
      <c r="AI18" s="195">
        <f t="shared" si="61"/>
        <v>15675000</v>
      </c>
      <c r="AJ18" s="195">
        <f t="shared" ref="AJ18:AM18" si="62">SUM(AJ19:AJ21)</f>
        <v>0</v>
      </c>
      <c r="AK18" s="195">
        <f t="shared" si="62"/>
        <v>15675000</v>
      </c>
      <c r="AL18" s="195">
        <f t="shared" si="62"/>
        <v>0</v>
      </c>
      <c r="AM18" s="195">
        <f t="shared" si="62"/>
        <v>15675000</v>
      </c>
    </row>
    <row r="19" spans="1:39" ht="45.6" customHeight="1">
      <c r="A19" s="203" t="s">
        <v>60</v>
      </c>
      <c r="B19" s="196" t="s">
        <v>41</v>
      </c>
      <c r="C19" s="195">
        <f>250000+10115000+417000</f>
        <v>10782000</v>
      </c>
      <c r="D19" s="195"/>
      <c r="E19" s="195">
        <f>C19+D19</f>
        <v>10782000</v>
      </c>
      <c r="F19" s="195"/>
      <c r="G19" s="195">
        <f>E19+F19</f>
        <v>10782000</v>
      </c>
      <c r="H19" s="195"/>
      <c r="I19" s="195">
        <f>G19+H19</f>
        <v>10782000</v>
      </c>
      <c r="J19" s="195"/>
      <c r="K19" s="195">
        <f>I19+J19</f>
        <v>10782000</v>
      </c>
      <c r="L19" s="195"/>
      <c r="M19" s="195">
        <f>K19+L19</f>
        <v>10782000</v>
      </c>
      <c r="N19" s="195"/>
      <c r="O19" s="195">
        <f>M19+N19</f>
        <v>10782000</v>
      </c>
      <c r="P19" s="247"/>
      <c r="Q19" s="247">
        <f>O19+P19</f>
        <v>10782000</v>
      </c>
      <c r="R19" s="195">
        <f>15675000-5309000-1000+417000</f>
        <v>10782000</v>
      </c>
      <c r="S19" s="195"/>
      <c r="T19" s="195">
        <f>R19</f>
        <v>10782000</v>
      </c>
      <c r="U19" s="195"/>
      <c r="V19" s="195">
        <f>T19</f>
        <v>10782000</v>
      </c>
      <c r="W19" s="195"/>
      <c r="X19" s="195">
        <f>V19</f>
        <v>10782000</v>
      </c>
      <c r="Y19" s="195"/>
      <c r="Z19" s="195">
        <f>X19</f>
        <v>10782000</v>
      </c>
      <c r="AA19" s="195">
        <f>R19</f>
        <v>10782000</v>
      </c>
      <c r="AB19" s="195"/>
      <c r="AC19" s="195">
        <f>AA19</f>
        <v>10782000</v>
      </c>
      <c r="AD19" s="195"/>
      <c r="AE19" s="195">
        <f>AC19</f>
        <v>10782000</v>
      </c>
      <c r="AF19" s="195"/>
      <c r="AG19" s="195">
        <f>AE19</f>
        <v>10782000</v>
      </c>
      <c r="AH19" s="195"/>
      <c r="AI19" s="195">
        <f>AG19</f>
        <v>10782000</v>
      </c>
      <c r="AJ19" s="195"/>
      <c r="AK19" s="195">
        <f>AI19</f>
        <v>10782000</v>
      </c>
      <c r="AL19" s="195"/>
      <c r="AM19" s="195">
        <f>AK19</f>
        <v>10782000</v>
      </c>
    </row>
    <row r="20" spans="1:39" ht="21" customHeight="1">
      <c r="A20" s="203" t="s">
        <v>14</v>
      </c>
      <c r="B20" s="196" t="s">
        <v>42</v>
      </c>
      <c r="C20" s="195">
        <v>0</v>
      </c>
      <c r="D20" s="195"/>
      <c r="E20" s="195">
        <f t="shared" ref="E20:E21" si="63">C20+D20</f>
        <v>0</v>
      </c>
      <c r="F20" s="195"/>
      <c r="G20" s="195">
        <f t="shared" ref="G20:G21" si="64">E20+F20</f>
        <v>0</v>
      </c>
      <c r="H20" s="195"/>
      <c r="I20" s="195">
        <f t="shared" ref="I20:I21" si="65">G20+H20</f>
        <v>0</v>
      </c>
      <c r="J20" s="195"/>
      <c r="K20" s="195">
        <f t="shared" ref="K20:K21" si="66">I20+J20</f>
        <v>0</v>
      </c>
      <c r="L20" s="195"/>
      <c r="M20" s="195">
        <f t="shared" ref="M20:M21" si="67">K20+L20</f>
        <v>0</v>
      </c>
      <c r="N20" s="195"/>
      <c r="O20" s="195">
        <f t="shared" ref="O20:O21" si="68">M20+N20</f>
        <v>0</v>
      </c>
      <c r="P20" s="247"/>
      <c r="Q20" s="247">
        <f t="shared" ref="Q20:Q21" si="69">O20+P20</f>
        <v>0</v>
      </c>
      <c r="R20" s="195">
        <v>0</v>
      </c>
      <c r="S20" s="195"/>
      <c r="T20" s="195"/>
      <c r="U20" s="195"/>
      <c r="V20" s="195"/>
      <c r="W20" s="195"/>
      <c r="X20" s="195"/>
      <c r="Y20" s="195"/>
      <c r="Z20" s="195"/>
      <c r="AA20" s="195">
        <v>0</v>
      </c>
      <c r="AB20" s="195"/>
      <c r="AC20" s="195">
        <f>AA20</f>
        <v>0</v>
      </c>
      <c r="AD20" s="195"/>
      <c r="AE20" s="195">
        <f>AC20</f>
        <v>0</v>
      </c>
      <c r="AF20" s="195"/>
      <c r="AG20" s="195">
        <f>AE20</f>
        <v>0</v>
      </c>
      <c r="AH20" s="195"/>
      <c r="AI20" s="195">
        <f>AG20</f>
        <v>0</v>
      </c>
      <c r="AJ20" s="195"/>
      <c r="AK20" s="195">
        <f>AI20</f>
        <v>0</v>
      </c>
      <c r="AL20" s="195"/>
      <c r="AM20" s="195">
        <f>AK20</f>
        <v>0</v>
      </c>
    </row>
    <row r="21" spans="1:39" ht="44.45" customHeight="1">
      <c r="A21" s="205" t="s">
        <v>80</v>
      </c>
      <c r="B21" s="196" t="s">
        <v>77</v>
      </c>
      <c r="C21" s="195">
        <f>93000+4800000</f>
        <v>4893000</v>
      </c>
      <c r="D21" s="195"/>
      <c r="E21" s="195">
        <f t="shared" si="63"/>
        <v>4893000</v>
      </c>
      <c r="F21" s="195"/>
      <c r="G21" s="195">
        <f t="shared" si="64"/>
        <v>4893000</v>
      </c>
      <c r="H21" s="195"/>
      <c r="I21" s="195">
        <f t="shared" si="65"/>
        <v>4893000</v>
      </c>
      <c r="J21" s="195"/>
      <c r="K21" s="195">
        <f t="shared" si="66"/>
        <v>4893000</v>
      </c>
      <c r="L21" s="195"/>
      <c r="M21" s="195">
        <f t="shared" si="67"/>
        <v>4893000</v>
      </c>
      <c r="N21" s="195"/>
      <c r="O21" s="195">
        <f t="shared" si="68"/>
        <v>4893000</v>
      </c>
      <c r="P21" s="247"/>
      <c r="Q21" s="247">
        <f t="shared" si="69"/>
        <v>4893000</v>
      </c>
      <c r="R21" s="195">
        <f>C21</f>
        <v>4893000</v>
      </c>
      <c r="S21" s="195"/>
      <c r="T21" s="195">
        <f>R21</f>
        <v>4893000</v>
      </c>
      <c r="U21" s="195"/>
      <c r="V21" s="195">
        <f>T21</f>
        <v>4893000</v>
      </c>
      <c r="W21" s="195"/>
      <c r="X21" s="195">
        <f>V21</f>
        <v>4893000</v>
      </c>
      <c r="Y21" s="195"/>
      <c r="Z21" s="195">
        <f>X21</f>
        <v>4893000</v>
      </c>
      <c r="AA21" s="195">
        <f>C21</f>
        <v>4893000</v>
      </c>
      <c r="AB21" s="195"/>
      <c r="AC21" s="195">
        <f>AA21</f>
        <v>4893000</v>
      </c>
      <c r="AD21" s="195"/>
      <c r="AE21" s="195">
        <f>AC21</f>
        <v>4893000</v>
      </c>
      <c r="AF21" s="195"/>
      <c r="AG21" s="195">
        <f>AE21</f>
        <v>4893000</v>
      </c>
      <c r="AH21" s="195"/>
      <c r="AI21" s="195">
        <f>AG21</f>
        <v>4893000</v>
      </c>
      <c r="AJ21" s="195"/>
      <c r="AK21" s="195">
        <f>AI21</f>
        <v>4893000</v>
      </c>
      <c r="AL21" s="195"/>
      <c r="AM21" s="195">
        <f>AK21</f>
        <v>4893000</v>
      </c>
    </row>
    <row r="22" spans="1:39" s="184" customFormat="1" ht="19.899999999999999" customHeight="1">
      <c r="A22" s="203" t="s">
        <v>19</v>
      </c>
      <c r="B22" s="196" t="s">
        <v>43</v>
      </c>
      <c r="C22" s="195">
        <v>237240</v>
      </c>
      <c r="D22" s="195"/>
      <c r="E22" s="195">
        <f>C22+D22</f>
        <v>237240</v>
      </c>
      <c r="F22" s="195"/>
      <c r="G22" s="195">
        <f>E22+F22</f>
        <v>237240</v>
      </c>
      <c r="H22" s="195"/>
      <c r="I22" s="195">
        <f>G22+H22</f>
        <v>237240</v>
      </c>
      <c r="J22" s="195"/>
      <c r="K22" s="195">
        <f>I22+J22</f>
        <v>237240</v>
      </c>
      <c r="L22" s="195"/>
      <c r="M22" s="195">
        <f>K22+L22</f>
        <v>237240</v>
      </c>
      <c r="N22" s="195"/>
      <c r="O22" s="195">
        <f>M22+N22</f>
        <v>237240</v>
      </c>
      <c r="P22" s="247"/>
      <c r="Q22" s="247">
        <f>O22+P22</f>
        <v>237240</v>
      </c>
      <c r="R22" s="195">
        <v>237240</v>
      </c>
      <c r="S22" s="195"/>
      <c r="T22" s="195">
        <f>R22</f>
        <v>237240</v>
      </c>
      <c r="U22" s="195"/>
      <c r="V22" s="195">
        <f>T22</f>
        <v>237240</v>
      </c>
      <c r="W22" s="195"/>
      <c r="X22" s="195">
        <f>V22</f>
        <v>237240</v>
      </c>
      <c r="Y22" s="195"/>
      <c r="Z22" s="195">
        <f>X22</f>
        <v>237240</v>
      </c>
      <c r="AA22" s="195">
        <v>237240</v>
      </c>
      <c r="AB22" s="195"/>
      <c r="AC22" s="195">
        <f>AA22</f>
        <v>237240</v>
      </c>
      <c r="AD22" s="195"/>
      <c r="AE22" s="195">
        <f>AC22</f>
        <v>237240</v>
      </c>
      <c r="AF22" s="195"/>
      <c r="AG22" s="195">
        <f>AE22</f>
        <v>237240</v>
      </c>
      <c r="AH22" s="195"/>
      <c r="AI22" s="195">
        <f>AG22</f>
        <v>237240</v>
      </c>
      <c r="AJ22" s="195"/>
      <c r="AK22" s="195">
        <f>AI22</f>
        <v>237240</v>
      </c>
      <c r="AL22" s="195"/>
      <c r="AM22" s="195">
        <f>AK22</f>
        <v>237240</v>
      </c>
    </row>
    <row r="23" spans="1:39" s="184" customFormat="1" ht="21.6" customHeight="1">
      <c r="A23" s="203" t="s">
        <v>141</v>
      </c>
      <c r="B23" s="196" t="s">
        <v>46</v>
      </c>
      <c r="C23" s="195">
        <f>SUM(C24:C25)</f>
        <v>100000</v>
      </c>
      <c r="D23" s="195">
        <f t="shared" ref="D23:E23" si="70">SUM(D24:D25)</f>
        <v>0</v>
      </c>
      <c r="E23" s="195">
        <f t="shared" si="70"/>
        <v>100000</v>
      </c>
      <c r="F23" s="195">
        <f t="shared" ref="F23:G23" si="71">SUM(F24:F25)</f>
        <v>0</v>
      </c>
      <c r="G23" s="195">
        <f t="shared" si="71"/>
        <v>100000</v>
      </c>
      <c r="H23" s="195">
        <f t="shared" ref="H23:I23" si="72">SUM(H24:H25)</f>
        <v>0</v>
      </c>
      <c r="I23" s="195">
        <f t="shared" si="72"/>
        <v>100000</v>
      </c>
      <c r="J23" s="195">
        <f t="shared" ref="J23:K23" si="73">SUM(J24:J25)</f>
        <v>0</v>
      </c>
      <c r="K23" s="195">
        <f t="shared" si="73"/>
        <v>100000</v>
      </c>
      <c r="L23" s="195">
        <f t="shared" ref="L23:M23" si="74">SUM(L24:L25)</f>
        <v>0</v>
      </c>
      <c r="M23" s="195">
        <f t="shared" si="74"/>
        <v>100000</v>
      </c>
      <c r="N23" s="195">
        <f t="shared" ref="N23:O23" si="75">SUM(N24:N25)</f>
        <v>0</v>
      </c>
      <c r="O23" s="195">
        <f t="shared" si="75"/>
        <v>100000</v>
      </c>
      <c r="P23" s="247">
        <f t="shared" ref="P23:Q23" si="76">SUM(P24:P25)</f>
        <v>0</v>
      </c>
      <c r="Q23" s="247">
        <f t="shared" si="76"/>
        <v>100000</v>
      </c>
      <c r="R23" s="195">
        <f t="shared" ref="R23:AC23" si="77">SUM(R24:R25)</f>
        <v>0</v>
      </c>
      <c r="S23" s="195">
        <f t="shared" si="77"/>
        <v>0</v>
      </c>
      <c r="T23" s="195">
        <f t="shared" si="77"/>
        <v>0</v>
      </c>
      <c r="U23" s="195">
        <f t="shared" ref="U23:V23" si="78">SUM(U24:U25)</f>
        <v>0</v>
      </c>
      <c r="V23" s="195">
        <f t="shared" si="78"/>
        <v>0</v>
      </c>
      <c r="W23" s="195">
        <f t="shared" ref="W23:X23" si="79">SUM(W24:W25)</f>
        <v>0</v>
      </c>
      <c r="X23" s="195">
        <f t="shared" si="79"/>
        <v>0</v>
      </c>
      <c r="Y23" s="195">
        <f t="shared" ref="Y23:Z23" si="80">SUM(Y24:Y25)</f>
        <v>0</v>
      </c>
      <c r="Z23" s="195">
        <f t="shared" si="80"/>
        <v>0</v>
      </c>
      <c r="AA23" s="195">
        <f t="shared" si="77"/>
        <v>0</v>
      </c>
      <c r="AB23" s="195">
        <f t="shared" si="77"/>
        <v>0</v>
      </c>
      <c r="AC23" s="195">
        <f t="shared" si="77"/>
        <v>0</v>
      </c>
      <c r="AD23" s="195">
        <f t="shared" ref="AD23:AE23" si="81">SUM(AD24:AD25)</f>
        <v>0</v>
      </c>
      <c r="AE23" s="195">
        <f t="shared" si="81"/>
        <v>0</v>
      </c>
      <c r="AF23" s="195">
        <f t="shared" ref="AF23:AG23" si="82">SUM(AF24:AF25)</f>
        <v>0</v>
      </c>
      <c r="AG23" s="195">
        <f t="shared" si="82"/>
        <v>0</v>
      </c>
      <c r="AH23" s="195">
        <f t="shared" ref="AH23:AI23" si="83">SUM(AH24:AH25)</f>
        <v>0</v>
      </c>
      <c r="AI23" s="195">
        <f t="shared" si="83"/>
        <v>0</v>
      </c>
      <c r="AJ23" s="195">
        <f t="shared" ref="AJ23:AM23" si="84">SUM(AJ24:AJ25)</f>
        <v>0</v>
      </c>
      <c r="AK23" s="195">
        <f t="shared" si="84"/>
        <v>0</v>
      </c>
      <c r="AL23" s="195">
        <f t="shared" si="84"/>
        <v>0</v>
      </c>
      <c r="AM23" s="195">
        <f t="shared" si="84"/>
        <v>0</v>
      </c>
    </row>
    <row r="24" spans="1:39" s="184" customFormat="1">
      <c r="A24" s="203" t="s">
        <v>63</v>
      </c>
      <c r="B24" s="196" t="s">
        <v>64</v>
      </c>
      <c r="C24" s="195">
        <v>100000</v>
      </c>
      <c r="D24" s="195"/>
      <c r="E24" s="195">
        <f>C24+D24</f>
        <v>100000</v>
      </c>
      <c r="F24" s="195"/>
      <c r="G24" s="195">
        <f>E24+F24</f>
        <v>100000</v>
      </c>
      <c r="H24" s="195"/>
      <c r="I24" s="195">
        <f>G24+H24</f>
        <v>100000</v>
      </c>
      <c r="J24" s="195"/>
      <c r="K24" s="195">
        <f>I24+J24</f>
        <v>100000</v>
      </c>
      <c r="L24" s="195"/>
      <c r="M24" s="195">
        <f>K24+L24</f>
        <v>100000</v>
      </c>
      <c r="N24" s="195"/>
      <c r="O24" s="195">
        <f>M24+N24</f>
        <v>100000</v>
      </c>
      <c r="P24" s="247"/>
      <c r="Q24" s="247">
        <f>O24+P24</f>
        <v>100000</v>
      </c>
      <c r="R24" s="195"/>
      <c r="S24" s="195"/>
      <c r="T24" s="195"/>
      <c r="U24" s="195"/>
      <c r="V24" s="195"/>
      <c r="W24" s="195"/>
      <c r="X24" s="195"/>
      <c r="Y24" s="195"/>
      <c r="Z24" s="195"/>
      <c r="AA24" s="195"/>
      <c r="AB24" s="195"/>
      <c r="AC24" s="195"/>
      <c r="AD24" s="195"/>
      <c r="AE24" s="195"/>
      <c r="AF24" s="195"/>
      <c r="AG24" s="195"/>
      <c r="AH24" s="195"/>
      <c r="AI24" s="195"/>
      <c r="AJ24" s="195"/>
      <c r="AK24" s="195"/>
      <c r="AL24" s="195"/>
      <c r="AM24" s="195"/>
    </row>
    <row r="25" spans="1:39" s="184" customFormat="1">
      <c r="A25" s="203" t="s">
        <v>67</v>
      </c>
      <c r="B25" s="196" t="s">
        <v>70</v>
      </c>
      <c r="C25" s="195">
        <v>0</v>
      </c>
      <c r="D25" s="195"/>
      <c r="E25" s="195"/>
      <c r="F25" s="195"/>
      <c r="G25" s="195"/>
      <c r="H25" s="195"/>
      <c r="I25" s="195"/>
      <c r="J25" s="195"/>
      <c r="K25" s="195"/>
      <c r="L25" s="195"/>
      <c r="M25" s="195"/>
      <c r="N25" s="195"/>
      <c r="O25" s="195"/>
      <c r="P25" s="247"/>
      <c r="Q25" s="247"/>
      <c r="R25" s="195"/>
      <c r="S25" s="195"/>
      <c r="T25" s="195"/>
      <c r="U25" s="195"/>
      <c r="V25" s="195"/>
      <c r="W25" s="195"/>
      <c r="X25" s="195"/>
      <c r="Y25" s="195"/>
      <c r="Z25" s="195"/>
      <c r="AA25" s="195"/>
      <c r="AB25" s="195"/>
      <c r="AC25" s="195"/>
      <c r="AD25" s="195"/>
      <c r="AE25" s="195"/>
      <c r="AF25" s="195"/>
      <c r="AG25" s="195"/>
      <c r="AH25" s="195"/>
      <c r="AI25" s="195"/>
      <c r="AJ25" s="195"/>
      <c r="AK25" s="195"/>
      <c r="AL25" s="195"/>
      <c r="AM25" s="195"/>
    </row>
    <row r="26" spans="1:39" s="184" customFormat="1">
      <c r="A26" s="203" t="s">
        <v>20</v>
      </c>
      <c r="B26" s="196" t="s">
        <v>47</v>
      </c>
      <c r="C26" s="195">
        <f>C27+C28</f>
        <v>2194000</v>
      </c>
      <c r="D26" s="195">
        <f t="shared" ref="D26:E26" si="85">D27+D28</f>
        <v>0</v>
      </c>
      <c r="E26" s="195">
        <f t="shared" si="85"/>
        <v>2194000</v>
      </c>
      <c r="F26" s="195">
        <f t="shared" ref="F26:G26" si="86">F27+F28</f>
        <v>0</v>
      </c>
      <c r="G26" s="195">
        <f t="shared" si="86"/>
        <v>2194000</v>
      </c>
      <c r="H26" s="195">
        <f t="shared" ref="H26:I26" si="87">H27+H28</f>
        <v>0</v>
      </c>
      <c r="I26" s="195">
        <f t="shared" si="87"/>
        <v>2194000</v>
      </c>
      <c r="J26" s="195">
        <f t="shared" ref="J26:K26" si="88">J27+J28</f>
        <v>0</v>
      </c>
      <c r="K26" s="195">
        <f t="shared" si="88"/>
        <v>2194000</v>
      </c>
      <c r="L26" s="195">
        <f t="shared" ref="L26:M26" si="89">L27+L28</f>
        <v>0</v>
      </c>
      <c r="M26" s="195">
        <f t="shared" si="89"/>
        <v>2194000</v>
      </c>
      <c r="N26" s="195">
        <f t="shared" ref="N26:O26" si="90">N27+N28</f>
        <v>0</v>
      </c>
      <c r="O26" s="195">
        <f t="shared" si="90"/>
        <v>2194000</v>
      </c>
      <c r="P26" s="247">
        <f t="shared" ref="P26:Q26" si="91">P27+P28</f>
        <v>0</v>
      </c>
      <c r="Q26" s="247">
        <f t="shared" si="91"/>
        <v>2194000</v>
      </c>
      <c r="R26" s="195">
        <f>R27+R28</f>
        <v>1770000</v>
      </c>
      <c r="S26" s="195">
        <f t="shared" ref="S26:T26" si="92">S27+S28</f>
        <v>0</v>
      </c>
      <c r="T26" s="195">
        <f t="shared" si="92"/>
        <v>1770000</v>
      </c>
      <c r="U26" s="195">
        <f t="shared" ref="U26:V26" si="93">U27+U28</f>
        <v>0</v>
      </c>
      <c r="V26" s="195">
        <f t="shared" si="93"/>
        <v>1770000</v>
      </c>
      <c r="W26" s="195">
        <f t="shared" ref="W26:X26" si="94">W27+W28</f>
        <v>0</v>
      </c>
      <c r="X26" s="195">
        <f t="shared" si="94"/>
        <v>1770000</v>
      </c>
      <c r="Y26" s="195">
        <f t="shared" ref="Y26:Z26" si="95">Y27+Y28</f>
        <v>0</v>
      </c>
      <c r="Z26" s="195">
        <f t="shared" si="95"/>
        <v>1770000</v>
      </c>
      <c r="AA26" s="195">
        <f>AA27+AA28</f>
        <v>1161091</v>
      </c>
      <c r="AB26" s="195">
        <f t="shared" ref="AB26:AC26" si="96">AB27+AB28</f>
        <v>0</v>
      </c>
      <c r="AC26" s="195">
        <f t="shared" si="96"/>
        <v>1161091</v>
      </c>
      <c r="AD26" s="195">
        <f t="shared" ref="AD26:AE26" si="97">AD27+AD28</f>
        <v>0</v>
      </c>
      <c r="AE26" s="195">
        <f t="shared" si="97"/>
        <v>1161091</v>
      </c>
      <c r="AF26" s="195">
        <f t="shared" ref="AF26:AG26" si="98">AF27+AF28</f>
        <v>0</v>
      </c>
      <c r="AG26" s="195">
        <f t="shared" si="98"/>
        <v>1161091</v>
      </c>
      <c r="AH26" s="195">
        <f t="shared" ref="AH26:AI26" si="99">AH27+AH28</f>
        <v>0</v>
      </c>
      <c r="AI26" s="195">
        <f t="shared" si="99"/>
        <v>1161091</v>
      </c>
      <c r="AJ26" s="195">
        <f t="shared" ref="AJ26:AM26" si="100">AJ27+AJ28</f>
        <v>0</v>
      </c>
      <c r="AK26" s="195">
        <f t="shared" si="100"/>
        <v>1161091</v>
      </c>
      <c r="AL26" s="195">
        <f t="shared" si="100"/>
        <v>0</v>
      </c>
      <c r="AM26" s="195">
        <f t="shared" si="100"/>
        <v>1161091</v>
      </c>
    </row>
    <row r="27" spans="1:39" s="184" customFormat="1" ht="45" customHeight="1">
      <c r="A27" s="203" t="s">
        <v>340</v>
      </c>
      <c r="B27" s="196" t="s">
        <v>341</v>
      </c>
      <c r="C27" s="195">
        <v>1894000</v>
      </c>
      <c r="D27" s="195"/>
      <c r="E27" s="195">
        <f>C27+D27</f>
        <v>1894000</v>
      </c>
      <c r="F27" s="195"/>
      <c r="G27" s="195">
        <f>E27+F27</f>
        <v>1894000</v>
      </c>
      <c r="H27" s="195"/>
      <c r="I27" s="195">
        <f>G27+H27</f>
        <v>1894000</v>
      </c>
      <c r="J27" s="195"/>
      <c r="K27" s="195">
        <f>I27+J27</f>
        <v>1894000</v>
      </c>
      <c r="L27" s="195"/>
      <c r="M27" s="195">
        <f>K27+L27</f>
        <v>1894000</v>
      </c>
      <c r="N27" s="195"/>
      <c r="O27" s="195">
        <f>M27+N27</f>
        <v>1894000</v>
      </c>
      <c r="P27" s="247"/>
      <c r="Q27" s="247">
        <f>O27+P27</f>
        <v>1894000</v>
      </c>
      <c r="R27" s="195">
        <v>1470000</v>
      </c>
      <c r="S27" s="195"/>
      <c r="T27" s="195">
        <f>R27</f>
        <v>1470000</v>
      </c>
      <c r="U27" s="195"/>
      <c r="V27" s="195">
        <f>T27</f>
        <v>1470000</v>
      </c>
      <c r="W27" s="195"/>
      <c r="X27" s="195">
        <f>V27</f>
        <v>1470000</v>
      </c>
      <c r="Y27" s="195"/>
      <c r="Z27" s="195">
        <f>X27</f>
        <v>1470000</v>
      </c>
      <c r="AA27" s="195">
        <v>861091</v>
      </c>
      <c r="AB27" s="195"/>
      <c r="AC27" s="195">
        <f>AA27</f>
        <v>861091</v>
      </c>
      <c r="AD27" s="195"/>
      <c r="AE27" s="195">
        <f>AC27</f>
        <v>861091</v>
      </c>
      <c r="AF27" s="195"/>
      <c r="AG27" s="195">
        <f>AE27</f>
        <v>861091</v>
      </c>
      <c r="AH27" s="195"/>
      <c r="AI27" s="195">
        <f>AG27</f>
        <v>861091</v>
      </c>
      <c r="AJ27" s="195"/>
      <c r="AK27" s="195">
        <f>AI27</f>
        <v>861091</v>
      </c>
      <c r="AL27" s="195"/>
      <c r="AM27" s="195">
        <f>AK27</f>
        <v>861091</v>
      </c>
    </row>
    <row r="28" spans="1:39" s="184" customFormat="1" ht="19.899999999999999" customHeight="1">
      <c r="A28" s="203" t="s">
        <v>79</v>
      </c>
      <c r="B28" s="196" t="s">
        <v>55</v>
      </c>
      <c r="C28" s="195">
        <v>300000</v>
      </c>
      <c r="D28" s="195"/>
      <c r="E28" s="195">
        <f>C28+D28</f>
        <v>300000</v>
      </c>
      <c r="F28" s="195"/>
      <c r="G28" s="195">
        <f>E28+F28</f>
        <v>300000</v>
      </c>
      <c r="H28" s="195"/>
      <c r="I28" s="195">
        <f>G28+H28</f>
        <v>300000</v>
      </c>
      <c r="J28" s="195"/>
      <c r="K28" s="195">
        <f>I28+J28</f>
        <v>300000</v>
      </c>
      <c r="L28" s="195"/>
      <c r="M28" s="195">
        <f>K28+L28</f>
        <v>300000</v>
      </c>
      <c r="N28" s="195"/>
      <c r="O28" s="195">
        <f>M28+N28</f>
        <v>300000</v>
      </c>
      <c r="P28" s="247"/>
      <c r="Q28" s="247">
        <f>O28+P28</f>
        <v>300000</v>
      </c>
      <c r="R28" s="195">
        <v>300000</v>
      </c>
      <c r="S28" s="195"/>
      <c r="T28" s="195">
        <f>R28</f>
        <v>300000</v>
      </c>
      <c r="U28" s="195"/>
      <c r="V28" s="195">
        <f>T28</f>
        <v>300000</v>
      </c>
      <c r="W28" s="195"/>
      <c r="X28" s="195">
        <f>V28</f>
        <v>300000</v>
      </c>
      <c r="Y28" s="195"/>
      <c r="Z28" s="195">
        <f>X28</f>
        <v>300000</v>
      </c>
      <c r="AA28" s="195">
        <v>300000</v>
      </c>
      <c r="AB28" s="195"/>
      <c r="AC28" s="195">
        <f>AA28</f>
        <v>300000</v>
      </c>
      <c r="AD28" s="195"/>
      <c r="AE28" s="195">
        <f>AC28</f>
        <v>300000</v>
      </c>
      <c r="AF28" s="195"/>
      <c r="AG28" s="195">
        <f>AE28</f>
        <v>300000</v>
      </c>
      <c r="AH28" s="195"/>
      <c r="AI28" s="195">
        <f>AG28</f>
        <v>300000</v>
      </c>
      <c r="AJ28" s="195"/>
      <c r="AK28" s="195">
        <f>AI28</f>
        <v>300000</v>
      </c>
      <c r="AL28" s="195"/>
      <c r="AM28" s="195">
        <f>AK28</f>
        <v>300000</v>
      </c>
    </row>
    <row r="29" spans="1:39" s="184" customFormat="1">
      <c r="A29" s="203" t="s">
        <v>15</v>
      </c>
      <c r="B29" s="196" t="s">
        <v>49</v>
      </c>
      <c r="C29" s="195">
        <v>498000</v>
      </c>
      <c r="D29" s="195"/>
      <c r="E29" s="195">
        <f>C29+D29</f>
        <v>498000</v>
      </c>
      <c r="F29" s="195"/>
      <c r="G29" s="195">
        <f>E29+F29</f>
        <v>498000</v>
      </c>
      <c r="H29" s="195"/>
      <c r="I29" s="195">
        <f>G29+H29</f>
        <v>498000</v>
      </c>
      <c r="J29" s="195"/>
      <c r="K29" s="195">
        <f>I29+J29</f>
        <v>498000</v>
      </c>
      <c r="L29" s="195"/>
      <c r="M29" s="195">
        <f>K29+L29</f>
        <v>498000</v>
      </c>
      <c r="N29" s="195"/>
      <c r="O29" s="195">
        <f>M29+N29</f>
        <v>498000</v>
      </c>
      <c r="P29" s="247"/>
      <c r="Q29" s="247">
        <f>O29+P29</f>
        <v>498000</v>
      </c>
      <c r="R29" s="195">
        <v>498000</v>
      </c>
      <c r="S29" s="195"/>
      <c r="T29" s="195">
        <f>R29</f>
        <v>498000</v>
      </c>
      <c r="U29" s="195"/>
      <c r="V29" s="195">
        <f>T29</f>
        <v>498000</v>
      </c>
      <c r="W29" s="195"/>
      <c r="X29" s="195">
        <f>V29</f>
        <v>498000</v>
      </c>
      <c r="Y29" s="195"/>
      <c r="Z29" s="195">
        <f>X29</f>
        <v>498000</v>
      </c>
      <c r="AA29" s="195">
        <v>498000</v>
      </c>
      <c r="AB29" s="195"/>
      <c r="AC29" s="195">
        <f>AA29</f>
        <v>498000</v>
      </c>
      <c r="AD29" s="195"/>
      <c r="AE29" s="195">
        <f>AC29</f>
        <v>498000</v>
      </c>
      <c r="AF29" s="195"/>
      <c r="AG29" s="195">
        <f>AE29</f>
        <v>498000</v>
      </c>
      <c r="AH29" s="195"/>
      <c r="AI29" s="195">
        <f>AG29</f>
        <v>498000</v>
      </c>
      <c r="AJ29" s="195"/>
      <c r="AK29" s="195">
        <f>AI29</f>
        <v>498000</v>
      </c>
      <c r="AL29" s="195"/>
      <c r="AM29" s="195">
        <f>AK29</f>
        <v>498000</v>
      </c>
    </row>
    <row r="30" spans="1:39" s="184" customFormat="1" ht="22.9" customHeight="1">
      <c r="A30" s="202" t="s">
        <v>270</v>
      </c>
      <c r="B30" s="197" t="s">
        <v>271</v>
      </c>
      <c r="C30" s="194">
        <f t="shared" ref="C30:R30" si="101">C31+C114+C116+C117</f>
        <v>1092458750.8700001</v>
      </c>
      <c r="D30" s="194">
        <f t="shared" si="101"/>
        <v>67362575</v>
      </c>
      <c r="E30" s="194">
        <f t="shared" si="101"/>
        <v>1159821325.8700001</v>
      </c>
      <c r="F30" s="194">
        <f t="shared" si="101"/>
        <v>-21183649.850000001</v>
      </c>
      <c r="G30" s="194">
        <f t="shared" si="101"/>
        <v>1138637676.02</v>
      </c>
      <c r="H30" s="194">
        <f t="shared" si="101"/>
        <v>34769467.579999998</v>
      </c>
      <c r="I30" s="194">
        <f t="shared" si="101"/>
        <v>1173407143.5999999</v>
      </c>
      <c r="J30" s="194">
        <f t="shared" ref="J30:K30" si="102">J31+J114+J116+J117</f>
        <v>20277600.680000003</v>
      </c>
      <c r="K30" s="194">
        <f t="shared" si="102"/>
        <v>1193684744.28</v>
      </c>
      <c r="L30" s="194">
        <f t="shared" ref="L30:M30" si="103">L31+L114+L116+L117</f>
        <v>207827.58</v>
      </c>
      <c r="M30" s="194">
        <f t="shared" si="103"/>
        <v>1193892571.8600001</v>
      </c>
      <c r="N30" s="194">
        <f t="shared" ref="N30:O30" si="104">N31+N114+N116+N117</f>
        <v>3590719.58</v>
      </c>
      <c r="O30" s="194">
        <f t="shared" si="104"/>
        <v>1197483291.4400001</v>
      </c>
      <c r="P30" s="246">
        <f t="shared" ref="P30:Q30" si="105">P31+P114+P116+P117</f>
        <v>9791731.4700000007</v>
      </c>
      <c r="Q30" s="246">
        <f t="shared" si="105"/>
        <v>1207275022.9100001</v>
      </c>
      <c r="R30" s="194">
        <f t="shared" si="101"/>
        <v>1637978576.21</v>
      </c>
      <c r="S30" s="194">
        <f t="shared" ref="S30:AE30" si="106">S31+S114</f>
        <v>54415355.730000004</v>
      </c>
      <c r="T30" s="194">
        <f t="shared" si="106"/>
        <v>1692393931.9399998</v>
      </c>
      <c r="U30" s="194">
        <f t="shared" si="106"/>
        <v>-92574250</v>
      </c>
      <c r="V30" s="194">
        <f t="shared" si="106"/>
        <v>1599819681.9399998</v>
      </c>
      <c r="W30" s="194">
        <f t="shared" si="106"/>
        <v>-538544</v>
      </c>
      <c r="X30" s="194">
        <f t="shared" si="106"/>
        <v>1599281137.9399998</v>
      </c>
      <c r="Y30" s="194">
        <f t="shared" ref="Y30:Z30" si="107">Y31+Y114</f>
        <v>-244172538.50999999</v>
      </c>
      <c r="Z30" s="194">
        <f t="shared" si="107"/>
        <v>1355108599.4299998</v>
      </c>
      <c r="AA30" s="194">
        <f t="shared" si="106"/>
        <v>1539514100.48</v>
      </c>
      <c r="AB30" s="194">
        <f t="shared" si="106"/>
        <v>54418912.900000006</v>
      </c>
      <c r="AC30" s="194">
        <f t="shared" si="106"/>
        <v>1593933013.3799999</v>
      </c>
      <c r="AD30" s="194">
        <f t="shared" si="106"/>
        <v>-2254500</v>
      </c>
      <c r="AE30" s="194">
        <f t="shared" si="106"/>
        <v>1591678513.3799999</v>
      </c>
      <c r="AF30" s="194">
        <f t="shared" ref="AF30:AG30" si="108">AF31+AF114</f>
        <v>1226295</v>
      </c>
      <c r="AG30" s="194">
        <f t="shared" si="108"/>
        <v>1592904808.3799999</v>
      </c>
      <c r="AH30" s="194">
        <f t="shared" ref="AH30:AI30" si="109">AH31+AH114</f>
        <v>0</v>
      </c>
      <c r="AI30" s="194">
        <f t="shared" si="109"/>
        <v>1592904808.3799999</v>
      </c>
      <c r="AJ30" s="194">
        <f t="shared" ref="AJ30:AM30" si="110">AJ31+AJ114</f>
        <v>-8630275.8900000006</v>
      </c>
      <c r="AK30" s="194">
        <f t="shared" si="110"/>
        <v>1584274532.49</v>
      </c>
      <c r="AL30" s="194">
        <f t="shared" si="110"/>
        <v>-8630275.8900000006</v>
      </c>
      <c r="AM30" s="194">
        <f t="shared" si="110"/>
        <v>1584274532.49</v>
      </c>
    </row>
    <row r="31" spans="1:39" s="184" customFormat="1" ht="25.5">
      <c r="A31" s="203" t="s">
        <v>65</v>
      </c>
      <c r="B31" s="198" t="s">
        <v>57</v>
      </c>
      <c r="C31" s="195">
        <f t="shared" ref="C31:U31" si="111">C32+C35+C78+C94</f>
        <v>1085381727.8700001</v>
      </c>
      <c r="D31" s="195">
        <f t="shared" si="111"/>
        <v>71643789.760000005</v>
      </c>
      <c r="E31" s="195">
        <f t="shared" si="111"/>
        <v>1157025517.6300001</v>
      </c>
      <c r="F31" s="195">
        <f t="shared" si="111"/>
        <v>-18088732.720000003</v>
      </c>
      <c r="G31" s="195">
        <f t="shared" si="111"/>
        <v>1138936784.9100001</v>
      </c>
      <c r="H31" s="195">
        <f t="shared" si="111"/>
        <v>34597123.239999995</v>
      </c>
      <c r="I31" s="195">
        <f t="shared" si="111"/>
        <v>1173533908.1500001</v>
      </c>
      <c r="J31" s="195">
        <f t="shared" ref="J31:K31" si="112">J32+J35+J78+J94</f>
        <v>20971186.760000002</v>
      </c>
      <c r="K31" s="195">
        <f t="shared" si="112"/>
        <v>1194505094.9100001</v>
      </c>
      <c r="L31" s="195">
        <f t="shared" ref="L31:M31" si="113">L32+L35+L78+L94</f>
        <v>210000</v>
      </c>
      <c r="M31" s="195">
        <f t="shared" si="113"/>
        <v>1194715094.9100001</v>
      </c>
      <c r="N31" s="195">
        <f t="shared" ref="N31:O31" si="114">N32+N35+N78+N94</f>
        <v>3331594.58</v>
      </c>
      <c r="O31" s="195">
        <f t="shared" si="114"/>
        <v>1198046689.49</v>
      </c>
      <c r="P31" s="247">
        <f t="shared" ref="P31:Q31" si="115">P32+P35+P78+P94</f>
        <v>9528014.5</v>
      </c>
      <c r="Q31" s="247">
        <f t="shared" si="115"/>
        <v>1207574703.99</v>
      </c>
      <c r="R31" s="195">
        <f t="shared" si="111"/>
        <v>1637978576.21</v>
      </c>
      <c r="S31" s="195">
        <f t="shared" si="111"/>
        <v>54415355.730000004</v>
      </c>
      <c r="T31" s="195">
        <f t="shared" si="111"/>
        <v>1692393931.9399998</v>
      </c>
      <c r="U31" s="195">
        <f t="shared" si="111"/>
        <v>-92574250</v>
      </c>
      <c r="V31" s="211">
        <f>T31+U31</f>
        <v>1599819681.9399998</v>
      </c>
      <c r="W31" s="195">
        <f>W32+W35+W78+W94</f>
        <v>-1835120</v>
      </c>
      <c r="X31" s="211">
        <f>V31+W31</f>
        <v>1597984561.9399998</v>
      </c>
      <c r="Y31" s="195">
        <f>Y32+Y35+Y78+Y94</f>
        <v>-244172538.50999999</v>
      </c>
      <c r="Z31" s="211">
        <f>X31+Y31</f>
        <v>1353812023.4299998</v>
      </c>
      <c r="AA31" s="195">
        <f t="shared" ref="AA31:AG31" si="116">AA32+AA35+AA78+AA94</f>
        <v>1539514100.48</v>
      </c>
      <c r="AB31" s="195">
        <f t="shared" si="116"/>
        <v>54418912.900000006</v>
      </c>
      <c r="AC31" s="195">
        <f t="shared" si="116"/>
        <v>1593933013.3799999</v>
      </c>
      <c r="AD31" s="195">
        <f t="shared" si="116"/>
        <v>-2254500</v>
      </c>
      <c r="AE31" s="195">
        <f t="shared" si="116"/>
        <v>1591678513.3799999</v>
      </c>
      <c r="AF31" s="195">
        <f t="shared" si="116"/>
        <v>0</v>
      </c>
      <c r="AG31" s="195">
        <f t="shared" si="116"/>
        <v>1591678513.3799999</v>
      </c>
      <c r="AH31" s="195">
        <f t="shared" ref="AH31:AI31" si="117">AH32+AH35+AH78+AH94</f>
        <v>0</v>
      </c>
      <c r="AI31" s="195">
        <f t="shared" si="117"/>
        <v>1591678513.3799999</v>
      </c>
      <c r="AJ31" s="195">
        <f t="shared" ref="AJ31:AM31" si="118">AJ32+AJ35+AJ78+AJ94</f>
        <v>-8630275.8900000006</v>
      </c>
      <c r="AK31" s="195">
        <f t="shared" si="118"/>
        <v>1583048237.49</v>
      </c>
      <c r="AL31" s="195">
        <f t="shared" si="118"/>
        <v>-8630275.8900000006</v>
      </c>
      <c r="AM31" s="195">
        <f t="shared" si="118"/>
        <v>1583048237.49</v>
      </c>
    </row>
    <row r="32" spans="1:39" s="191" customFormat="1" ht="19.149999999999999" customHeight="1">
      <c r="A32" s="202" t="s">
        <v>75</v>
      </c>
      <c r="B32" s="197" t="s">
        <v>134</v>
      </c>
      <c r="C32" s="194">
        <f>SUM(C33:C34)</f>
        <v>46590640.799999997</v>
      </c>
      <c r="D32" s="194">
        <f t="shared" ref="D32:E32" si="119">SUM(D33:D34)</f>
        <v>0</v>
      </c>
      <c r="E32" s="194">
        <f t="shared" si="119"/>
        <v>46590640.799999997</v>
      </c>
      <c r="F32" s="194">
        <f t="shared" ref="F32:G32" si="120">SUM(F33:F34)</f>
        <v>0</v>
      </c>
      <c r="G32" s="194">
        <f t="shared" si="120"/>
        <v>46590640.799999997</v>
      </c>
      <c r="H32" s="194">
        <f t="shared" ref="H32:I32" si="121">SUM(H33:H34)</f>
        <v>0</v>
      </c>
      <c r="I32" s="194">
        <f t="shared" si="121"/>
        <v>46590640.799999997</v>
      </c>
      <c r="J32" s="194">
        <f t="shared" ref="J32:K32" si="122">SUM(J33:J34)</f>
        <v>0</v>
      </c>
      <c r="K32" s="194">
        <f t="shared" si="122"/>
        <v>46590640.799999997</v>
      </c>
      <c r="L32" s="194">
        <f t="shared" ref="L32:M32" si="123">SUM(L33:L34)</f>
        <v>0</v>
      </c>
      <c r="M32" s="194">
        <f t="shared" si="123"/>
        <v>46590640.799999997</v>
      </c>
      <c r="N32" s="194">
        <f t="shared" ref="N32:O32" si="124">SUM(N33:N34)</f>
        <v>0</v>
      </c>
      <c r="O32" s="194">
        <f t="shared" si="124"/>
        <v>46590640.799999997</v>
      </c>
      <c r="P32" s="246">
        <f t="shared" ref="P32:Q32" si="125">SUM(P33:P34)</f>
        <v>7416000</v>
      </c>
      <c r="Q32" s="246">
        <f t="shared" si="125"/>
        <v>54006640.799999997</v>
      </c>
      <c r="R32" s="194">
        <f t="shared" ref="R32:AC32" si="126">R33+R34</f>
        <v>39711547.200000003</v>
      </c>
      <c r="S32" s="194">
        <f t="shared" si="126"/>
        <v>0</v>
      </c>
      <c r="T32" s="194">
        <f t="shared" si="126"/>
        <v>39711547.200000003</v>
      </c>
      <c r="U32" s="194">
        <f t="shared" ref="U32:V32" si="127">U33+U34</f>
        <v>0</v>
      </c>
      <c r="V32" s="194">
        <f t="shared" si="127"/>
        <v>39711547.200000003</v>
      </c>
      <c r="W32" s="194">
        <f t="shared" ref="W32:X32" si="128">W33+W34</f>
        <v>0</v>
      </c>
      <c r="X32" s="194">
        <f t="shared" si="128"/>
        <v>39711547.200000003</v>
      </c>
      <c r="Y32" s="194">
        <f t="shared" ref="Y32:Z32" si="129">Y33+Y34</f>
        <v>0</v>
      </c>
      <c r="Z32" s="194">
        <f t="shared" si="129"/>
        <v>39711547.200000003</v>
      </c>
      <c r="AA32" s="194">
        <f t="shared" si="126"/>
        <v>41122395.399999999</v>
      </c>
      <c r="AB32" s="194">
        <f t="shared" si="126"/>
        <v>0</v>
      </c>
      <c r="AC32" s="194">
        <f t="shared" si="126"/>
        <v>41122395.399999999</v>
      </c>
      <c r="AD32" s="194">
        <f t="shared" ref="AD32:AE32" si="130">AD33+AD34</f>
        <v>0</v>
      </c>
      <c r="AE32" s="194">
        <f t="shared" si="130"/>
        <v>41122395.399999999</v>
      </c>
      <c r="AF32" s="194">
        <f t="shared" ref="AF32:AG32" si="131">AF33+AF34</f>
        <v>0</v>
      </c>
      <c r="AG32" s="194">
        <f t="shared" si="131"/>
        <v>41122395.399999999</v>
      </c>
      <c r="AH32" s="194">
        <f t="shared" ref="AH32:AI32" si="132">AH33+AH34</f>
        <v>0</v>
      </c>
      <c r="AI32" s="194">
        <f t="shared" si="132"/>
        <v>41122395.399999999</v>
      </c>
      <c r="AJ32" s="194">
        <f t="shared" ref="AJ32:AM32" si="133">AJ33+AJ34</f>
        <v>0</v>
      </c>
      <c r="AK32" s="194">
        <f t="shared" si="133"/>
        <v>41122395.399999999</v>
      </c>
      <c r="AL32" s="194">
        <f t="shared" si="133"/>
        <v>0</v>
      </c>
      <c r="AM32" s="194">
        <f t="shared" si="133"/>
        <v>41122395.399999999</v>
      </c>
    </row>
    <row r="33" spans="1:39" ht="19.899999999999999" customHeight="1">
      <c r="A33" s="203" t="s">
        <v>349</v>
      </c>
      <c r="B33" s="198" t="s">
        <v>350</v>
      </c>
      <c r="C33" s="195">
        <v>46590640.799999997</v>
      </c>
      <c r="D33" s="195"/>
      <c r="E33" s="195">
        <f>C33</f>
        <v>46590640.799999997</v>
      </c>
      <c r="F33" s="195"/>
      <c r="G33" s="195">
        <f>E33</f>
        <v>46590640.799999997</v>
      </c>
      <c r="H33" s="195"/>
      <c r="I33" s="195">
        <f>G33</f>
        <v>46590640.799999997</v>
      </c>
      <c r="J33" s="195"/>
      <c r="K33" s="195">
        <f>I33</f>
        <v>46590640.799999997</v>
      </c>
      <c r="L33" s="195"/>
      <c r="M33" s="195">
        <f>K33</f>
        <v>46590640.799999997</v>
      </c>
      <c r="N33" s="195"/>
      <c r="O33" s="195">
        <f>M33</f>
        <v>46590640.799999997</v>
      </c>
      <c r="P33" s="247"/>
      <c r="Q33" s="247">
        <f>O33+P33</f>
        <v>46590640.799999997</v>
      </c>
      <c r="R33" s="195">
        <v>39711547.200000003</v>
      </c>
      <c r="S33" s="195"/>
      <c r="T33" s="195">
        <f>R33</f>
        <v>39711547.200000003</v>
      </c>
      <c r="U33" s="195"/>
      <c r="V33" s="195">
        <f>T33</f>
        <v>39711547.200000003</v>
      </c>
      <c r="W33" s="195"/>
      <c r="X33" s="195">
        <f>V33</f>
        <v>39711547.200000003</v>
      </c>
      <c r="Y33" s="195"/>
      <c r="Z33" s="195">
        <f>X33</f>
        <v>39711547.200000003</v>
      </c>
      <c r="AA33" s="195">
        <v>41122395.399999999</v>
      </c>
      <c r="AB33" s="195"/>
      <c r="AC33" s="195">
        <f>AA33</f>
        <v>41122395.399999999</v>
      </c>
      <c r="AD33" s="195"/>
      <c r="AE33" s="195">
        <f>AC33</f>
        <v>41122395.399999999</v>
      </c>
      <c r="AF33" s="195"/>
      <c r="AG33" s="195">
        <f>AE33</f>
        <v>41122395.399999999</v>
      </c>
      <c r="AH33" s="195"/>
      <c r="AI33" s="195">
        <f>AG33</f>
        <v>41122395.399999999</v>
      </c>
      <c r="AJ33" s="195"/>
      <c r="AK33" s="195">
        <f>AI33</f>
        <v>41122395.399999999</v>
      </c>
      <c r="AL33" s="195"/>
      <c r="AM33" s="195">
        <f>AK33</f>
        <v>41122395.399999999</v>
      </c>
    </row>
    <row r="34" spans="1:39" ht="21" customHeight="1">
      <c r="A34" s="242" t="s">
        <v>467</v>
      </c>
      <c r="B34" s="198" t="s">
        <v>466</v>
      </c>
      <c r="C34" s="195"/>
      <c r="D34" s="195"/>
      <c r="E34" s="195"/>
      <c r="F34" s="195"/>
      <c r="G34" s="195"/>
      <c r="H34" s="195"/>
      <c r="I34" s="195"/>
      <c r="J34" s="195"/>
      <c r="K34" s="195"/>
      <c r="L34" s="195"/>
      <c r="M34" s="195"/>
      <c r="N34" s="195"/>
      <c r="O34" s="195"/>
      <c r="P34" s="195">
        <v>7416000</v>
      </c>
      <c r="Q34" s="247">
        <f>O34+P34</f>
        <v>7416000</v>
      </c>
      <c r="R34" s="195">
        <v>0</v>
      </c>
      <c r="S34" s="195"/>
      <c r="T34" s="195"/>
      <c r="U34" s="195"/>
      <c r="V34" s="195"/>
      <c r="W34" s="195"/>
      <c r="X34" s="195"/>
      <c r="Y34" s="195"/>
      <c r="Z34" s="195"/>
      <c r="AA34" s="195">
        <v>0</v>
      </c>
      <c r="AB34" s="195"/>
      <c r="AC34" s="195"/>
      <c r="AD34" s="195"/>
      <c r="AE34" s="195"/>
      <c r="AF34" s="195"/>
      <c r="AG34" s="195"/>
      <c r="AH34" s="195"/>
      <c r="AI34" s="195"/>
      <c r="AJ34" s="195"/>
      <c r="AK34" s="195"/>
      <c r="AL34" s="195"/>
      <c r="AM34" s="195"/>
    </row>
    <row r="35" spans="1:39" s="191" customFormat="1" ht="20.45" customHeight="1">
      <c r="A35" s="202" t="s">
        <v>71</v>
      </c>
      <c r="B35" s="197" t="s">
        <v>135</v>
      </c>
      <c r="C35" s="194">
        <f>SUM(C36:C63)</f>
        <v>341470174.31</v>
      </c>
      <c r="D35" s="194">
        <f>SUM(D36:D63)</f>
        <v>34088662.850000001</v>
      </c>
      <c r="E35" s="194">
        <f>SUM(E36:E65)</f>
        <v>375558837.16000003</v>
      </c>
      <c r="F35" s="194">
        <f t="shared" ref="F35" si="134">SUM(F36:F65)</f>
        <v>-18992759.240000002</v>
      </c>
      <c r="G35" s="194">
        <f>SUM(G36:G73)</f>
        <v>356566077.92000002</v>
      </c>
      <c r="H35" s="194">
        <f>SUM(H36:H73)</f>
        <v>21851918.239999998</v>
      </c>
      <c r="I35" s="194">
        <f>SUM(I36:I73)</f>
        <v>378417996.16000003</v>
      </c>
      <c r="J35" s="194">
        <f t="shared" ref="J35:O35" si="135">SUM(J36:J77)</f>
        <v>14100799.65</v>
      </c>
      <c r="K35" s="194">
        <f t="shared" si="135"/>
        <v>392518795.81000006</v>
      </c>
      <c r="L35" s="194">
        <f t="shared" si="135"/>
        <v>0</v>
      </c>
      <c r="M35" s="194">
        <f t="shared" si="135"/>
        <v>392518795.81000006</v>
      </c>
      <c r="N35" s="194">
        <f t="shared" si="135"/>
        <v>316370.57999999996</v>
      </c>
      <c r="O35" s="194">
        <f t="shared" si="135"/>
        <v>392835166.38999999</v>
      </c>
      <c r="P35" s="246">
        <f t="shared" ref="P35:Q35" si="136">SUM(P36:P77)</f>
        <v>-6560556.7000000002</v>
      </c>
      <c r="Q35" s="246">
        <f t="shared" si="136"/>
        <v>386274609.69</v>
      </c>
      <c r="R35" s="194">
        <f t="shared" ref="R35" si="137">SUM(R36:R65)</f>
        <v>886221211.46000004</v>
      </c>
      <c r="S35" s="194">
        <f t="shared" ref="S35" si="138">SUM(S36:S65)</f>
        <v>23717241.870000001</v>
      </c>
      <c r="T35" s="194">
        <f>SUM(T36:T65)</f>
        <v>909938453.32999992</v>
      </c>
      <c r="U35" s="194">
        <f>SUM(U36:U65)</f>
        <v>-92574250</v>
      </c>
      <c r="V35" s="194">
        <f t="shared" ref="V35:X35" si="139">SUM(V36:V65)</f>
        <v>817364203.33000004</v>
      </c>
      <c r="W35" s="194">
        <f>SUM(W36:W65)</f>
        <v>0</v>
      </c>
      <c r="X35" s="194">
        <f t="shared" si="139"/>
        <v>817364203.33000004</v>
      </c>
      <c r="Y35" s="194">
        <f>SUM(Y36:Y65)</f>
        <v>-244172538.50999999</v>
      </c>
      <c r="Z35" s="194">
        <f t="shared" ref="Z35" si="140">SUM(Z36:Z65)</f>
        <v>573191664.82000005</v>
      </c>
      <c r="AA35" s="194">
        <f t="shared" ref="AA35" si="141">SUM(AA36:AA65)</f>
        <v>778791355.41000009</v>
      </c>
      <c r="AB35" s="194">
        <f t="shared" ref="AB35" si="142">SUM(AB36:AB65)</f>
        <v>22251971.580000006</v>
      </c>
      <c r="AC35" s="194">
        <f t="shared" ref="AC35" si="143">SUM(AC36:AC65)</f>
        <v>801043326.99000001</v>
      </c>
      <c r="AD35" s="194">
        <f t="shared" ref="AD35:AF35" si="144">SUM(AD36:AD65)</f>
        <v>-2254500</v>
      </c>
      <c r="AE35" s="194">
        <f t="shared" ref="AE35:AH35" si="145">SUM(AE36:AE65)</f>
        <v>798788826.99000001</v>
      </c>
      <c r="AF35" s="194">
        <f t="shared" si="144"/>
        <v>0</v>
      </c>
      <c r="AG35" s="194">
        <f t="shared" si="145"/>
        <v>798788826.99000001</v>
      </c>
      <c r="AH35" s="194">
        <f t="shared" si="145"/>
        <v>0</v>
      </c>
      <c r="AI35" s="194">
        <f t="shared" ref="AI35:AJ35" si="146">SUM(AI36:AI65)</f>
        <v>798788826.99000001</v>
      </c>
      <c r="AJ35" s="194">
        <f t="shared" si="146"/>
        <v>0</v>
      </c>
      <c r="AK35" s="194">
        <f t="shared" ref="AK35:AM35" si="147">SUM(AK36:AK65)</f>
        <v>798788826.99000001</v>
      </c>
      <c r="AL35" s="194">
        <f t="shared" si="147"/>
        <v>0</v>
      </c>
      <c r="AM35" s="194">
        <f t="shared" si="147"/>
        <v>798788826.99000001</v>
      </c>
    </row>
    <row r="36" spans="1:39" ht="40.9" customHeight="1">
      <c r="A36" s="203" t="s">
        <v>351</v>
      </c>
      <c r="B36" s="198" t="s">
        <v>352</v>
      </c>
      <c r="C36" s="195">
        <v>3400000</v>
      </c>
      <c r="D36" s="195">
        <v>-3400000</v>
      </c>
      <c r="E36" s="195">
        <f>C36+D36</f>
        <v>0</v>
      </c>
      <c r="F36" s="195"/>
      <c r="G36" s="195">
        <f>E36+F36</f>
        <v>0</v>
      </c>
      <c r="H36" s="195"/>
      <c r="I36" s="195">
        <f>G36+H36</f>
        <v>0</v>
      </c>
      <c r="J36" s="195"/>
      <c r="K36" s="195">
        <f>I36+J36</f>
        <v>0</v>
      </c>
      <c r="L36" s="195"/>
      <c r="M36" s="195">
        <f>K36+L36</f>
        <v>0</v>
      </c>
      <c r="N36" s="195"/>
      <c r="O36" s="195">
        <f>M36+N36</f>
        <v>0</v>
      </c>
      <c r="P36" s="247"/>
      <c r="Q36" s="247">
        <f>O36+P36</f>
        <v>0</v>
      </c>
      <c r="R36" s="195">
        <v>1700000</v>
      </c>
      <c r="S36" s="195">
        <v>-1700000</v>
      </c>
      <c r="T36" s="195">
        <f>R36+S36</f>
        <v>0</v>
      </c>
      <c r="U36" s="195"/>
      <c r="V36" s="195">
        <f>T36+U36</f>
        <v>0</v>
      </c>
      <c r="W36" s="195"/>
      <c r="X36" s="195">
        <f>V36+W36</f>
        <v>0</v>
      </c>
      <c r="Y36" s="195"/>
      <c r="Z36" s="195">
        <f>X36+Y36</f>
        <v>0</v>
      </c>
      <c r="AA36" s="195">
        <v>2254500</v>
      </c>
      <c r="AB36" s="195">
        <v>-2254500</v>
      </c>
      <c r="AC36" s="195">
        <f>AA36+AB36</f>
        <v>0</v>
      </c>
      <c r="AD36" s="195"/>
      <c r="AE36" s="195">
        <f>AC36+AD36</f>
        <v>0</v>
      </c>
      <c r="AF36" s="195"/>
      <c r="AG36" s="195">
        <f>AE36+AF36</f>
        <v>0</v>
      </c>
      <c r="AH36" s="195"/>
      <c r="AI36" s="195">
        <f>AG36+AH36</f>
        <v>0</v>
      </c>
      <c r="AJ36" s="195"/>
      <c r="AK36" s="195">
        <f>AI36+AJ36</f>
        <v>0</v>
      </c>
      <c r="AL36" s="195"/>
      <c r="AM36" s="195">
        <f>AK36+AL36</f>
        <v>0</v>
      </c>
    </row>
    <row r="37" spans="1:39" ht="45.6" customHeight="1">
      <c r="A37" s="203" t="s">
        <v>353</v>
      </c>
      <c r="B37" s="198" t="s">
        <v>352</v>
      </c>
      <c r="C37" s="195">
        <v>29005750</v>
      </c>
      <c r="D37" s="195">
        <v>-29005750</v>
      </c>
      <c r="E37" s="195">
        <f>C37+D37</f>
        <v>0</v>
      </c>
      <c r="F37" s="195"/>
      <c r="G37" s="195">
        <f>E37+F37</f>
        <v>0</v>
      </c>
      <c r="H37" s="195"/>
      <c r="I37" s="195">
        <f>G37+H37</f>
        <v>0</v>
      </c>
      <c r="J37" s="195"/>
      <c r="K37" s="195">
        <f>I37+J37</f>
        <v>0</v>
      </c>
      <c r="L37" s="195"/>
      <c r="M37" s="195">
        <f>K37+L37</f>
        <v>0</v>
      </c>
      <c r="N37" s="195"/>
      <c r="O37" s="195">
        <f>M37+N37</f>
        <v>0</v>
      </c>
      <c r="P37" s="247"/>
      <c r="Q37" s="247">
        <f>O37+P37</f>
        <v>0</v>
      </c>
      <c r="R37" s="195">
        <v>90874250</v>
      </c>
      <c r="S37" s="195">
        <v>-90874250</v>
      </c>
      <c r="T37" s="195">
        <f>R37+S37</f>
        <v>0</v>
      </c>
      <c r="U37" s="195"/>
      <c r="V37" s="195">
        <f>T37+U37</f>
        <v>0</v>
      </c>
      <c r="W37" s="195"/>
      <c r="X37" s="195">
        <f>V37+W37</f>
        <v>0</v>
      </c>
      <c r="Y37" s="195"/>
      <c r="Z37" s="195">
        <f>X37+Y37</f>
        <v>0</v>
      </c>
      <c r="AA37" s="195">
        <v>462548426.54000002</v>
      </c>
      <c r="AB37" s="195">
        <v>-462548426.54000002</v>
      </c>
      <c r="AC37" s="195">
        <f>AA37+AB37</f>
        <v>0</v>
      </c>
      <c r="AD37" s="195"/>
      <c r="AE37" s="195">
        <f>AC37+AD37</f>
        <v>0</v>
      </c>
      <c r="AF37" s="195"/>
      <c r="AG37" s="195">
        <f>AE37+AF37</f>
        <v>0</v>
      </c>
      <c r="AH37" s="195"/>
      <c r="AI37" s="195">
        <f>AG37+AH37</f>
        <v>0</v>
      </c>
      <c r="AJ37" s="195"/>
      <c r="AK37" s="195">
        <f>AI37+AJ37</f>
        <v>0</v>
      </c>
      <c r="AL37" s="195"/>
      <c r="AM37" s="195">
        <f>AK37+AL37</f>
        <v>0</v>
      </c>
    </row>
    <row r="38" spans="1:39" ht="43.15" customHeight="1">
      <c r="A38" s="203" t="s">
        <v>354</v>
      </c>
      <c r="B38" s="192" t="s">
        <v>352</v>
      </c>
      <c r="C38" s="195"/>
      <c r="D38" s="195"/>
      <c r="E38" s="195">
        <f t="shared" ref="E38:E63" si="148">C38+D38</f>
        <v>0</v>
      </c>
      <c r="F38" s="195"/>
      <c r="G38" s="195">
        <f t="shared" ref="G38:G65" si="149">E38+F38</f>
        <v>0</v>
      </c>
      <c r="H38" s="195"/>
      <c r="I38" s="195">
        <f t="shared" ref="I38:I73" si="150">G38+H38</f>
        <v>0</v>
      </c>
      <c r="J38" s="195"/>
      <c r="K38" s="195">
        <f t="shared" ref="K38:K77" si="151">I38+J38</f>
        <v>0</v>
      </c>
      <c r="L38" s="195"/>
      <c r="M38" s="195">
        <f t="shared" ref="M38:M77" si="152">K38+L38</f>
        <v>0</v>
      </c>
      <c r="N38" s="195"/>
      <c r="O38" s="195">
        <f t="shared" ref="O38:O77" si="153">M38+N38</f>
        <v>0</v>
      </c>
      <c r="P38" s="247"/>
      <c r="Q38" s="247">
        <f t="shared" ref="Q38:Q77" si="154">O38+P38</f>
        <v>0</v>
      </c>
      <c r="R38" s="195">
        <v>244172538.50999999</v>
      </c>
      <c r="S38" s="195">
        <v>-244172538.50999999</v>
      </c>
      <c r="T38" s="195">
        <f t="shared" ref="T38:T63" si="155">R38+S38</f>
        <v>0</v>
      </c>
      <c r="U38" s="195"/>
      <c r="V38" s="195">
        <f t="shared" ref="V38:V63" si="156">T38+U38</f>
        <v>0</v>
      </c>
      <c r="W38" s="195"/>
      <c r="X38" s="195">
        <f t="shared" ref="X38:X45" si="157">V38+W38</f>
        <v>0</v>
      </c>
      <c r="Y38" s="195"/>
      <c r="Z38" s="195">
        <f t="shared" ref="Z38:Z45" si="158">X38+Y38</f>
        <v>0</v>
      </c>
      <c r="AA38" s="195"/>
      <c r="AB38" s="195"/>
      <c r="AC38" s="195">
        <f t="shared" ref="AC38:AC63" si="159">AA38+AB38</f>
        <v>0</v>
      </c>
      <c r="AD38" s="195"/>
      <c r="AE38" s="195">
        <f t="shared" ref="AE38:AE63" si="160">AC38+AD38</f>
        <v>0</v>
      </c>
      <c r="AF38" s="195"/>
      <c r="AG38" s="195">
        <f t="shared" ref="AG38:AG45" si="161">AE38+AF38</f>
        <v>0</v>
      </c>
      <c r="AH38" s="195"/>
      <c r="AI38" s="195">
        <f t="shared" ref="AI38:AI45" si="162">AG38+AH38</f>
        <v>0</v>
      </c>
      <c r="AJ38" s="195"/>
      <c r="AK38" s="195">
        <f t="shared" ref="AK38:AK45" si="163">AI38+AJ38</f>
        <v>0</v>
      </c>
      <c r="AL38" s="195"/>
      <c r="AM38" s="195">
        <f t="shared" ref="AM38:AM45" si="164">AK38+AL38</f>
        <v>0</v>
      </c>
    </row>
    <row r="39" spans="1:39" ht="33.6" customHeight="1">
      <c r="A39" s="203" t="s">
        <v>355</v>
      </c>
      <c r="B39" s="199" t="s">
        <v>352</v>
      </c>
      <c r="C39" s="195"/>
      <c r="D39" s="195"/>
      <c r="E39" s="195">
        <f t="shared" si="148"/>
        <v>0</v>
      </c>
      <c r="F39" s="195"/>
      <c r="G39" s="195">
        <f t="shared" si="149"/>
        <v>0</v>
      </c>
      <c r="H39" s="195"/>
      <c r="I39" s="195">
        <f t="shared" si="150"/>
        <v>0</v>
      </c>
      <c r="J39" s="195"/>
      <c r="K39" s="195">
        <f t="shared" si="151"/>
        <v>0</v>
      </c>
      <c r="L39" s="195"/>
      <c r="M39" s="195">
        <f t="shared" si="152"/>
        <v>0</v>
      </c>
      <c r="N39" s="195"/>
      <c r="O39" s="195">
        <f t="shared" si="153"/>
        <v>0</v>
      </c>
      <c r="P39" s="247"/>
      <c r="Q39" s="247">
        <f t="shared" si="154"/>
        <v>0</v>
      </c>
      <c r="R39" s="195">
        <v>222222222</v>
      </c>
      <c r="S39" s="195">
        <v>-222222222</v>
      </c>
      <c r="T39" s="195">
        <f t="shared" si="155"/>
        <v>0</v>
      </c>
      <c r="U39" s="195"/>
      <c r="V39" s="195">
        <f t="shared" si="156"/>
        <v>0</v>
      </c>
      <c r="W39" s="195"/>
      <c r="X39" s="195">
        <f t="shared" si="157"/>
        <v>0</v>
      </c>
      <c r="Y39" s="195"/>
      <c r="Z39" s="195">
        <f t="shared" si="158"/>
        <v>0</v>
      </c>
      <c r="AA39" s="195"/>
      <c r="AB39" s="195"/>
      <c r="AC39" s="195">
        <f t="shared" si="159"/>
        <v>0</v>
      </c>
      <c r="AD39" s="195"/>
      <c r="AE39" s="195">
        <f t="shared" si="160"/>
        <v>0</v>
      </c>
      <c r="AF39" s="195"/>
      <c r="AG39" s="195">
        <f t="shared" si="161"/>
        <v>0</v>
      </c>
      <c r="AH39" s="195"/>
      <c r="AI39" s="195">
        <f t="shared" si="162"/>
        <v>0</v>
      </c>
      <c r="AJ39" s="195"/>
      <c r="AK39" s="195">
        <f t="shared" si="163"/>
        <v>0</v>
      </c>
      <c r="AL39" s="195"/>
      <c r="AM39" s="195">
        <f t="shared" si="164"/>
        <v>0</v>
      </c>
    </row>
    <row r="40" spans="1:39" ht="51.6" customHeight="1">
      <c r="A40" s="203" t="s">
        <v>351</v>
      </c>
      <c r="B40" s="198" t="s">
        <v>423</v>
      </c>
      <c r="C40" s="195"/>
      <c r="D40" s="195">
        <v>3400000</v>
      </c>
      <c r="E40" s="195">
        <f t="shared" si="148"/>
        <v>3400000</v>
      </c>
      <c r="F40" s="195">
        <v>-3400000</v>
      </c>
      <c r="G40" s="195">
        <f t="shared" si="149"/>
        <v>0</v>
      </c>
      <c r="H40" s="195"/>
      <c r="I40" s="195">
        <f t="shared" si="150"/>
        <v>0</v>
      </c>
      <c r="J40" s="195"/>
      <c r="K40" s="195">
        <f t="shared" si="151"/>
        <v>0</v>
      </c>
      <c r="L40" s="195"/>
      <c r="M40" s="195">
        <f t="shared" si="152"/>
        <v>0</v>
      </c>
      <c r="N40" s="195"/>
      <c r="O40" s="195">
        <f t="shared" si="153"/>
        <v>0</v>
      </c>
      <c r="P40" s="247"/>
      <c r="Q40" s="247">
        <f t="shared" si="154"/>
        <v>0</v>
      </c>
      <c r="R40" s="195"/>
      <c r="S40" s="195">
        <v>1700000</v>
      </c>
      <c r="T40" s="195">
        <f t="shared" si="155"/>
        <v>1700000</v>
      </c>
      <c r="U40" s="195">
        <v>-1700000</v>
      </c>
      <c r="V40" s="195">
        <f t="shared" si="156"/>
        <v>0</v>
      </c>
      <c r="W40" s="195"/>
      <c r="X40" s="195">
        <f t="shared" si="157"/>
        <v>0</v>
      </c>
      <c r="Y40" s="195"/>
      <c r="Z40" s="195">
        <f t="shared" si="158"/>
        <v>0</v>
      </c>
      <c r="AA40" s="195"/>
      <c r="AB40" s="195">
        <v>2254500</v>
      </c>
      <c r="AC40" s="195">
        <f t="shared" si="159"/>
        <v>2254500</v>
      </c>
      <c r="AD40" s="195">
        <v>-2254500</v>
      </c>
      <c r="AE40" s="195">
        <f t="shared" si="160"/>
        <v>0</v>
      </c>
      <c r="AF40" s="195"/>
      <c r="AG40" s="195">
        <f t="shared" si="161"/>
        <v>0</v>
      </c>
      <c r="AH40" s="195"/>
      <c r="AI40" s="195">
        <f t="shared" si="162"/>
        <v>0</v>
      </c>
      <c r="AJ40" s="195"/>
      <c r="AK40" s="195">
        <f t="shared" si="163"/>
        <v>0</v>
      </c>
      <c r="AL40" s="195"/>
      <c r="AM40" s="195">
        <f t="shared" si="164"/>
        <v>0</v>
      </c>
    </row>
    <row r="41" spans="1:39" ht="46.15" customHeight="1">
      <c r="A41" s="203" t="s">
        <v>354</v>
      </c>
      <c r="B41" s="198" t="s">
        <v>423</v>
      </c>
      <c r="C41" s="195"/>
      <c r="D41" s="195"/>
      <c r="E41" s="195">
        <f t="shared" si="148"/>
        <v>0</v>
      </c>
      <c r="F41" s="195"/>
      <c r="G41" s="195">
        <f t="shared" si="149"/>
        <v>0</v>
      </c>
      <c r="H41" s="195"/>
      <c r="I41" s="195">
        <f t="shared" si="150"/>
        <v>0</v>
      </c>
      <c r="J41" s="195"/>
      <c r="K41" s="195">
        <f t="shared" si="151"/>
        <v>0</v>
      </c>
      <c r="L41" s="195"/>
      <c r="M41" s="195">
        <f t="shared" si="152"/>
        <v>0</v>
      </c>
      <c r="N41" s="195"/>
      <c r="O41" s="195">
        <f t="shared" si="153"/>
        <v>0</v>
      </c>
      <c r="P41" s="247"/>
      <c r="Q41" s="247">
        <f t="shared" si="154"/>
        <v>0</v>
      </c>
      <c r="R41" s="195"/>
      <c r="S41" s="195">
        <v>244172538.50999999</v>
      </c>
      <c r="T41" s="195">
        <f t="shared" si="155"/>
        <v>244172538.50999999</v>
      </c>
      <c r="U41" s="195"/>
      <c r="V41" s="195">
        <f t="shared" si="156"/>
        <v>244172538.50999999</v>
      </c>
      <c r="W41" s="195"/>
      <c r="X41" s="195">
        <f t="shared" si="157"/>
        <v>244172538.50999999</v>
      </c>
      <c r="Y41" s="195">
        <v>-244172538.50999999</v>
      </c>
      <c r="Z41" s="195">
        <f t="shared" si="158"/>
        <v>0</v>
      </c>
      <c r="AA41" s="195"/>
      <c r="AB41" s="195"/>
      <c r="AC41" s="195">
        <f t="shared" si="159"/>
        <v>0</v>
      </c>
      <c r="AD41" s="195"/>
      <c r="AE41" s="195">
        <f t="shared" si="160"/>
        <v>0</v>
      </c>
      <c r="AF41" s="195"/>
      <c r="AG41" s="195">
        <f t="shared" si="161"/>
        <v>0</v>
      </c>
      <c r="AH41" s="195"/>
      <c r="AI41" s="195">
        <f t="shared" si="162"/>
        <v>0</v>
      </c>
      <c r="AJ41" s="195"/>
      <c r="AK41" s="195">
        <f t="shared" si="163"/>
        <v>0</v>
      </c>
      <c r="AL41" s="195"/>
      <c r="AM41" s="195">
        <f t="shared" si="164"/>
        <v>0</v>
      </c>
    </row>
    <row r="42" spans="1:39" ht="60" customHeight="1">
      <c r="A42" s="212" t="s">
        <v>408</v>
      </c>
      <c r="B42" s="199" t="s">
        <v>409</v>
      </c>
      <c r="C42" s="195"/>
      <c r="D42" s="195"/>
      <c r="E42" s="195">
        <f t="shared" si="148"/>
        <v>0</v>
      </c>
      <c r="F42" s="195"/>
      <c r="G42" s="195">
        <f t="shared" si="149"/>
        <v>0</v>
      </c>
      <c r="H42" s="195"/>
      <c r="I42" s="195">
        <f t="shared" si="150"/>
        <v>0</v>
      </c>
      <c r="J42" s="195"/>
      <c r="K42" s="195">
        <f t="shared" si="151"/>
        <v>0</v>
      </c>
      <c r="L42" s="195"/>
      <c r="M42" s="195">
        <f t="shared" si="152"/>
        <v>0</v>
      </c>
      <c r="N42" s="195"/>
      <c r="O42" s="195">
        <f t="shared" si="153"/>
        <v>0</v>
      </c>
      <c r="P42" s="247"/>
      <c r="Q42" s="247">
        <f t="shared" si="154"/>
        <v>0</v>
      </c>
      <c r="R42" s="195"/>
      <c r="S42" s="195">
        <v>222222222</v>
      </c>
      <c r="T42" s="195">
        <f t="shared" si="155"/>
        <v>222222222</v>
      </c>
      <c r="U42" s="195"/>
      <c r="V42" s="195">
        <f t="shared" si="156"/>
        <v>222222222</v>
      </c>
      <c r="W42" s="195"/>
      <c r="X42" s="195">
        <f t="shared" si="157"/>
        <v>222222222</v>
      </c>
      <c r="Y42" s="195"/>
      <c r="Z42" s="195">
        <f t="shared" si="158"/>
        <v>222222222</v>
      </c>
      <c r="AA42" s="195"/>
      <c r="AB42" s="195"/>
      <c r="AC42" s="195">
        <f t="shared" si="159"/>
        <v>0</v>
      </c>
      <c r="AD42" s="195"/>
      <c r="AE42" s="195">
        <f t="shared" si="160"/>
        <v>0</v>
      </c>
      <c r="AF42" s="195"/>
      <c r="AG42" s="195">
        <f t="shared" si="161"/>
        <v>0</v>
      </c>
      <c r="AH42" s="195"/>
      <c r="AI42" s="195">
        <f t="shared" si="162"/>
        <v>0</v>
      </c>
      <c r="AJ42" s="195"/>
      <c r="AK42" s="195">
        <f t="shared" si="163"/>
        <v>0</v>
      </c>
      <c r="AL42" s="195"/>
      <c r="AM42" s="195">
        <f t="shared" si="164"/>
        <v>0</v>
      </c>
    </row>
    <row r="43" spans="1:39" ht="44.45" customHeight="1">
      <c r="A43" s="203" t="s">
        <v>356</v>
      </c>
      <c r="B43" s="198" t="s">
        <v>357</v>
      </c>
      <c r="C43" s="195">
        <v>5785750</v>
      </c>
      <c r="D43" s="195"/>
      <c r="E43" s="195">
        <f t="shared" si="148"/>
        <v>5785750</v>
      </c>
      <c r="F43" s="195"/>
      <c r="G43" s="195">
        <f t="shared" si="149"/>
        <v>5785750</v>
      </c>
      <c r="H43" s="195"/>
      <c r="I43" s="195">
        <f t="shared" si="150"/>
        <v>5785750</v>
      </c>
      <c r="J43" s="195"/>
      <c r="K43" s="195">
        <f t="shared" si="151"/>
        <v>5785750</v>
      </c>
      <c r="L43" s="195"/>
      <c r="M43" s="195">
        <f t="shared" si="152"/>
        <v>5785750</v>
      </c>
      <c r="N43" s="195"/>
      <c r="O43" s="195">
        <f t="shared" si="153"/>
        <v>5785750</v>
      </c>
      <c r="P43" s="247"/>
      <c r="Q43" s="247">
        <f t="shared" si="154"/>
        <v>5785750</v>
      </c>
      <c r="R43" s="195">
        <v>5810750</v>
      </c>
      <c r="S43" s="195"/>
      <c r="T43" s="195">
        <f t="shared" si="155"/>
        <v>5810750</v>
      </c>
      <c r="U43" s="195"/>
      <c r="V43" s="195">
        <f t="shared" si="156"/>
        <v>5810750</v>
      </c>
      <c r="W43" s="195"/>
      <c r="X43" s="195">
        <f t="shared" si="157"/>
        <v>5810750</v>
      </c>
      <c r="Y43" s="195"/>
      <c r="Z43" s="195">
        <f t="shared" si="158"/>
        <v>5810750</v>
      </c>
      <c r="AA43" s="195">
        <v>5839250</v>
      </c>
      <c r="AB43" s="195"/>
      <c r="AC43" s="195">
        <f t="shared" si="159"/>
        <v>5839250</v>
      </c>
      <c r="AD43" s="195"/>
      <c r="AE43" s="195">
        <f t="shared" si="160"/>
        <v>5839250</v>
      </c>
      <c r="AF43" s="195"/>
      <c r="AG43" s="195">
        <f t="shared" si="161"/>
        <v>5839250</v>
      </c>
      <c r="AH43" s="195"/>
      <c r="AI43" s="195">
        <f t="shared" si="162"/>
        <v>5839250</v>
      </c>
      <c r="AJ43" s="195"/>
      <c r="AK43" s="195">
        <f t="shared" si="163"/>
        <v>5839250</v>
      </c>
      <c r="AL43" s="195"/>
      <c r="AM43" s="195">
        <f t="shared" si="164"/>
        <v>5839250</v>
      </c>
    </row>
    <row r="44" spans="1:39" ht="54" customHeight="1">
      <c r="A44" s="213" t="s">
        <v>397</v>
      </c>
      <c r="B44" s="198" t="s">
        <v>398</v>
      </c>
      <c r="C44" s="195"/>
      <c r="D44" s="195">
        <v>28455035</v>
      </c>
      <c r="E44" s="195">
        <f t="shared" si="148"/>
        <v>28455035</v>
      </c>
      <c r="F44" s="195">
        <v>-28455035</v>
      </c>
      <c r="G44" s="195">
        <f t="shared" si="149"/>
        <v>0</v>
      </c>
      <c r="H44" s="195"/>
      <c r="I44" s="195">
        <f t="shared" si="150"/>
        <v>0</v>
      </c>
      <c r="J44" s="195">
        <v>13720000</v>
      </c>
      <c r="K44" s="195">
        <f t="shared" si="151"/>
        <v>13720000</v>
      </c>
      <c r="L44" s="195"/>
      <c r="M44" s="195">
        <f t="shared" si="152"/>
        <v>13720000</v>
      </c>
      <c r="N44" s="195"/>
      <c r="O44" s="195">
        <f t="shared" si="153"/>
        <v>13720000</v>
      </c>
      <c r="P44" s="195">
        <v>-12599860</v>
      </c>
      <c r="Q44" s="247">
        <f t="shared" si="154"/>
        <v>1120140</v>
      </c>
      <c r="R44" s="195"/>
      <c r="S44" s="195">
        <v>89144965</v>
      </c>
      <c r="T44" s="195">
        <f t="shared" si="155"/>
        <v>89144965</v>
      </c>
      <c r="U44" s="195">
        <v>-89144965</v>
      </c>
      <c r="V44" s="195">
        <f t="shared" si="156"/>
        <v>0</v>
      </c>
      <c r="W44" s="195"/>
      <c r="X44" s="195">
        <f t="shared" si="157"/>
        <v>0</v>
      </c>
      <c r="Y44" s="195"/>
      <c r="Z44" s="195">
        <f t="shared" si="158"/>
        <v>0</v>
      </c>
      <c r="AA44" s="195"/>
      <c r="AB44" s="195">
        <v>453751209.22000003</v>
      </c>
      <c r="AC44" s="195">
        <f t="shared" si="159"/>
        <v>453751209.22000003</v>
      </c>
      <c r="AD44" s="195"/>
      <c r="AE44" s="195">
        <f t="shared" si="160"/>
        <v>453751209.22000003</v>
      </c>
      <c r="AF44" s="195"/>
      <c r="AG44" s="195">
        <f t="shared" si="161"/>
        <v>453751209.22000003</v>
      </c>
      <c r="AH44" s="195"/>
      <c r="AI44" s="195">
        <f t="shared" si="162"/>
        <v>453751209.22000003</v>
      </c>
      <c r="AJ44" s="195"/>
      <c r="AK44" s="195">
        <f t="shared" si="163"/>
        <v>453751209.22000003</v>
      </c>
      <c r="AL44" s="195"/>
      <c r="AM44" s="195">
        <f t="shared" si="164"/>
        <v>453751209.22000003</v>
      </c>
    </row>
    <row r="45" spans="1:39" ht="39" customHeight="1">
      <c r="A45" s="213" t="s">
        <v>399</v>
      </c>
      <c r="B45" s="198" t="s">
        <v>400</v>
      </c>
      <c r="C45" s="195"/>
      <c r="D45" s="195">
        <v>550715</v>
      </c>
      <c r="E45" s="195">
        <f t="shared" si="148"/>
        <v>550715</v>
      </c>
      <c r="F45" s="195">
        <v>-550715</v>
      </c>
      <c r="G45" s="195">
        <f t="shared" si="149"/>
        <v>0</v>
      </c>
      <c r="H45" s="195"/>
      <c r="I45" s="195">
        <f t="shared" si="150"/>
        <v>0</v>
      </c>
      <c r="J45" s="195">
        <v>266000</v>
      </c>
      <c r="K45" s="195">
        <f t="shared" si="151"/>
        <v>266000</v>
      </c>
      <c r="L45" s="195"/>
      <c r="M45" s="195">
        <f t="shared" si="152"/>
        <v>266000</v>
      </c>
      <c r="N45" s="195"/>
      <c r="O45" s="195">
        <f t="shared" si="153"/>
        <v>266000</v>
      </c>
      <c r="P45" s="195">
        <v>-244283</v>
      </c>
      <c r="Q45" s="247">
        <f t="shared" si="154"/>
        <v>21717</v>
      </c>
      <c r="R45" s="195"/>
      <c r="S45" s="195">
        <v>1729285</v>
      </c>
      <c r="T45" s="195">
        <f t="shared" si="155"/>
        <v>1729285</v>
      </c>
      <c r="U45" s="195">
        <v>-1729285</v>
      </c>
      <c r="V45" s="195">
        <f t="shared" si="156"/>
        <v>0</v>
      </c>
      <c r="W45" s="195"/>
      <c r="X45" s="195">
        <f t="shared" si="157"/>
        <v>0</v>
      </c>
      <c r="Y45" s="195"/>
      <c r="Z45" s="195">
        <f t="shared" si="158"/>
        <v>0</v>
      </c>
      <c r="AA45" s="195"/>
      <c r="AB45" s="195">
        <v>8797217.3200000003</v>
      </c>
      <c r="AC45" s="195">
        <f t="shared" si="159"/>
        <v>8797217.3200000003</v>
      </c>
      <c r="AD45" s="195"/>
      <c r="AE45" s="195">
        <f t="shared" si="160"/>
        <v>8797217.3200000003</v>
      </c>
      <c r="AF45" s="195"/>
      <c r="AG45" s="195">
        <f t="shared" si="161"/>
        <v>8797217.3200000003</v>
      </c>
      <c r="AH45" s="195"/>
      <c r="AI45" s="195">
        <f t="shared" si="162"/>
        <v>8797217.3200000003</v>
      </c>
      <c r="AJ45" s="195"/>
      <c r="AK45" s="195">
        <f t="shared" si="163"/>
        <v>8797217.3200000003</v>
      </c>
      <c r="AL45" s="195"/>
      <c r="AM45" s="195">
        <f t="shared" si="164"/>
        <v>8797217.3200000003</v>
      </c>
    </row>
    <row r="46" spans="1:39" ht="33" customHeight="1">
      <c r="A46" s="213" t="s">
        <v>425</v>
      </c>
      <c r="B46" s="198" t="s">
        <v>424</v>
      </c>
      <c r="C46" s="195"/>
      <c r="D46" s="195"/>
      <c r="E46" s="195"/>
      <c r="F46" s="195">
        <v>1220449</v>
      </c>
      <c r="G46" s="195">
        <f t="shared" si="149"/>
        <v>1220449</v>
      </c>
      <c r="H46" s="195"/>
      <c r="I46" s="195">
        <f t="shared" si="150"/>
        <v>1220449</v>
      </c>
      <c r="J46" s="195"/>
      <c r="K46" s="195">
        <f t="shared" si="151"/>
        <v>1220449</v>
      </c>
      <c r="L46" s="195"/>
      <c r="M46" s="195">
        <f t="shared" si="152"/>
        <v>1220449</v>
      </c>
      <c r="N46" s="195"/>
      <c r="O46" s="195">
        <f t="shared" si="153"/>
        <v>1220449</v>
      </c>
      <c r="P46" s="247"/>
      <c r="Q46" s="247">
        <f t="shared" si="154"/>
        <v>1220449</v>
      </c>
      <c r="R46" s="195"/>
      <c r="S46" s="195"/>
      <c r="T46" s="195"/>
      <c r="U46" s="195"/>
      <c r="V46" s="195"/>
      <c r="W46" s="195"/>
      <c r="X46" s="195"/>
      <c r="Y46" s="195"/>
      <c r="Z46" s="195"/>
      <c r="AA46" s="195"/>
      <c r="AB46" s="195"/>
      <c r="AC46" s="195"/>
      <c r="AD46" s="195"/>
      <c r="AE46" s="195"/>
      <c r="AF46" s="195"/>
      <c r="AG46" s="195"/>
      <c r="AH46" s="195"/>
      <c r="AI46" s="195"/>
      <c r="AJ46" s="195"/>
      <c r="AK46" s="195"/>
      <c r="AL46" s="195"/>
      <c r="AM46" s="195"/>
    </row>
    <row r="47" spans="1:39" ht="36" customHeight="1">
      <c r="A47" s="203" t="s">
        <v>358</v>
      </c>
      <c r="B47" s="198" t="s">
        <v>359</v>
      </c>
      <c r="C47" s="195">
        <v>15600800</v>
      </c>
      <c r="D47" s="195">
        <v>564159.4</v>
      </c>
      <c r="E47" s="195">
        <f t="shared" si="148"/>
        <v>16164959.4</v>
      </c>
      <c r="F47" s="195"/>
      <c r="G47" s="195">
        <f t="shared" si="149"/>
        <v>16164959.4</v>
      </c>
      <c r="H47" s="195"/>
      <c r="I47" s="195">
        <f t="shared" si="150"/>
        <v>16164959.4</v>
      </c>
      <c r="J47" s="195"/>
      <c r="K47" s="195">
        <f t="shared" si="151"/>
        <v>16164959.4</v>
      </c>
      <c r="L47" s="195"/>
      <c r="M47" s="195">
        <f t="shared" si="152"/>
        <v>16164959.4</v>
      </c>
      <c r="N47" s="195"/>
      <c r="O47" s="195">
        <f t="shared" si="153"/>
        <v>16164959.4</v>
      </c>
      <c r="P47" s="247"/>
      <c r="Q47" s="247">
        <f t="shared" si="154"/>
        <v>16164959.4</v>
      </c>
      <c r="R47" s="195">
        <v>16305700</v>
      </c>
      <c r="S47" s="195">
        <v>-420.2</v>
      </c>
      <c r="T47" s="195">
        <f t="shared" si="155"/>
        <v>16305279.800000001</v>
      </c>
      <c r="U47" s="195"/>
      <c r="V47" s="195">
        <f t="shared" si="156"/>
        <v>16305279.800000001</v>
      </c>
      <c r="W47" s="195"/>
      <c r="X47" s="195">
        <f t="shared" ref="X47:X48" si="165">V47+W47</f>
        <v>16305279.800000001</v>
      </c>
      <c r="Y47" s="195"/>
      <c r="Z47" s="195">
        <f t="shared" ref="Z47:Z48" si="166">X47+Y47</f>
        <v>16305279.800000001</v>
      </c>
      <c r="AA47" s="195">
        <v>0</v>
      </c>
      <c r="AB47" s="195">
        <v>16586802.9</v>
      </c>
      <c r="AC47" s="195">
        <f t="shared" si="159"/>
        <v>16586802.9</v>
      </c>
      <c r="AD47" s="195"/>
      <c r="AE47" s="195">
        <f t="shared" si="160"/>
        <v>16586802.9</v>
      </c>
      <c r="AF47" s="195"/>
      <c r="AG47" s="195">
        <f t="shared" ref="AG47:AG48" si="167">AE47+AF47</f>
        <v>16586802.9</v>
      </c>
      <c r="AH47" s="195"/>
      <c r="AI47" s="195">
        <f t="shared" ref="AI47:AI48" si="168">AG47+AH47</f>
        <v>16586802.9</v>
      </c>
      <c r="AJ47" s="195"/>
      <c r="AK47" s="195">
        <f t="shared" ref="AK47:AK48" si="169">AI47+AJ47</f>
        <v>16586802.9</v>
      </c>
      <c r="AL47" s="195"/>
      <c r="AM47" s="195">
        <f t="shared" ref="AM47:AM48" si="170">AK47+AL47</f>
        <v>16586802.9</v>
      </c>
    </row>
    <row r="48" spans="1:39" ht="30" customHeight="1">
      <c r="A48" s="214" t="s">
        <v>410</v>
      </c>
      <c r="B48" s="198" t="s">
        <v>411</v>
      </c>
      <c r="C48" s="195"/>
      <c r="D48" s="195">
        <v>1250000</v>
      </c>
      <c r="E48" s="195">
        <f t="shared" si="148"/>
        <v>1250000</v>
      </c>
      <c r="F48" s="195"/>
      <c r="G48" s="195">
        <f t="shared" si="149"/>
        <v>1250000</v>
      </c>
      <c r="H48" s="195"/>
      <c r="I48" s="195">
        <f t="shared" si="150"/>
        <v>1250000</v>
      </c>
      <c r="J48" s="195"/>
      <c r="K48" s="195">
        <f t="shared" si="151"/>
        <v>1250000</v>
      </c>
      <c r="L48" s="195"/>
      <c r="M48" s="195">
        <f t="shared" si="152"/>
        <v>1250000</v>
      </c>
      <c r="N48" s="195">
        <v>-128516.46</v>
      </c>
      <c r="O48" s="195">
        <f t="shared" si="153"/>
        <v>1121483.54</v>
      </c>
      <c r="P48" s="247"/>
      <c r="Q48" s="247">
        <f t="shared" si="154"/>
        <v>1121483.54</v>
      </c>
      <c r="R48" s="195"/>
      <c r="S48" s="195">
        <v>0</v>
      </c>
      <c r="T48" s="195">
        <f t="shared" si="155"/>
        <v>0</v>
      </c>
      <c r="U48" s="195">
        <v>0</v>
      </c>
      <c r="V48" s="195">
        <f t="shared" si="156"/>
        <v>0</v>
      </c>
      <c r="W48" s="195">
        <v>0</v>
      </c>
      <c r="X48" s="195">
        <f t="shared" si="165"/>
        <v>0</v>
      </c>
      <c r="Y48" s="195">
        <v>0</v>
      </c>
      <c r="Z48" s="195">
        <f t="shared" si="166"/>
        <v>0</v>
      </c>
      <c r="AA48" s="195"/>
      <c r="AB48" s="195">
        <v>1250000</v>
      </c>
      <c r="AC48" s="195">
        <f t="shared" si="159"/>
        <v>1250000</v>
      </c>
      <c r="AD48" s="195"/>
      <c r="AE48" s="195">
        <f t="shared" si="160"/>
        <v>1250000</v>
      </c>
      <c r="AF48" s="195"/>
      <c r="AG48" s="195">
        <f t="shared" si="167"/>
        <v>1250000</v>
      </c>
      <c r="AH48" s="195"/>
      <c r="AI48" s="195">
        <f t="shared" si="168"/>
        <v>1250000</v>
      </c>
      <c r="AJ48" s="195"/>
      <c r="AK48" s="195">
        <f t="shared" si="169"/>
        <v>1250000</v>
      </c>
      <c r="AL48" s="195"/>
      <c r="AM48" s="195">
        <f t="shared" si="170"/>
        <v>1250000</v>
      </c>
    </row>
    <row r="49" spans="1:39" ht="30" customHeight="1">
      <c r="A49" s="215" t="s">
        <v>427</v>
      </c>
      <c r="B49" s="198" t="s">
        <v>426</v>
      </c>
      <c r="C49" s="195"/>
      <c r="D49" s="195"/>
      <c r="E49" s="195"/>
      <c r="F49" s="195">
        <v>7735901.7599999998</v>
      </c>
      <c r="G49" s="195">
        <f t="shared" si="149"/>
        <v>7735901.7599999998</v>
      </c>
      <c r="H49" s="195"/>
      <c r="I49" s="195">
        <f t="shared" si="150"/>
        <v>7735901.7599999998</v>
      </c>
      <c r="J49" s="195">
        <v>470859.65</v>
      </c>
      <c r="K49" s="195">
        <f t="shared" si="151"/>
        <v>8206761.4100000001</v>
      </c>
      <c r="L49" s="195"/>
      <c r="M49" s="195">
        <f t="shared" si="152"/>
        <v>8206761.4100000001</v>
      </c>
      <c r="N49" s="195"/>
      <c r="O49" s="195">
        <f t="shared" si="153"/>
        <v>8206761.4100000001</v>
      </c>
      <c r="P49" s="247"/>
      <c r="Q49" s="247">
        <f t="shared" si="154"/>
        <v>8206761.4100000001</v>
      </c>
      <c r="R49" s="195"/>
      <c r="S49" s="195"/>
      <c r="T49" s="195"/>
      <c r="U49" s="195"/>
      <c r="V49" s="195"/>
      <c r="W49" s="195"/>
      <c r="X49" s="195"/>
      <c r="Y49" s="195"/>
      <c r="Z49" s="195"/>
      <c r="AA49" s="195"/>
      <c r="AB49" s="195"/>
      <c r="AC49" s="195"/>
      <c r="AD49" s="195"/>
      <c r="AE49" s="195"/>
      <c r="AF49" s="195"/>
      <c r="AG49" s="195"/>
      <c r="AH49" s="195"/>
      <c r="AI49" s="195"/>
      <c r="AJ49" s="195"/>
      <c r="AK49" s="195"/>
      <c r="AL49" s="195"/>
      <c r="AM49" s="195"/>
    </row>
    <row r="50" spans="1:39" ht="20.45" customHeight="1">
      <c r="A50" s="215" t="s">
        <v>452</v>
      </c>
      <c r="B50" s="192" t="s">
        <v>451</v>
      </c>
      <c r="C50" s="195"/>
      <c r="D50" s="195"/>
      <c r="E50" s="195"/>
      <c r="F50" s="195"/>
      <c r="G50" s="195"/>
      <c r="H50" s="195"/>
      <c r="I50" s="195"/>
      <c r="J50" s="195">
        <v>509150</v>
      </c>
      <c r="K50" s="195">
        <f t="shared" si="151"/>
        <v>509150</v>
      </c>
      <c r="L50" s="195"/>
      <c r="M50" s="195">
        <f t="shared" si="152"/>
        <v>509150</v>
      </c>
      <c r="N50" s="195"/>
      <c r="O50" s="195">
        <f t="shared" si="153"/>
        <v>509150</v>
      </c>
      <c r="P50" s="247"/>
      <c r="Q50" s="247">
        <f t="shared" si="154"/>
        <v>509150</v>
      </c>
      <c r="R50" s="195"/>
      <c r="S50" s="195"/>
      <c r="T50" s="195"/>
      <c r="U50" s="195"/>
      <c r="V50" s="195"/>
      <c r="W50" s="195"/>
      <c r="X50" s="195"/>
      <c r="Y50" s="195"/>
      <c r="Z50" s="195"/>
      <c r="AA50" s="195"/>
      <c r="AB50" s="195"/>
      <c r="AC50" s="195"/>
      <c r="AD50" s="195"/>
      <c r="AE50" s="195"/>
      <c r="AF50" s="195"/>
      <c r="AG50" s="195"/>
      <c r="AH50" s="195"/>
      <c r="AI50" s="195"/>
      <c r="AJ50" s="195"/>
      <c r="AK50" s="195"/>
      <c r="AL50" s="195"/>
      <c r="AM50" s="195"/>
    </row>
    <row r="51" spans="1:39" ht="46.15" customHeight="1">
      <c r="A51" s="215" t="s">
        <v>412</v>
      </c>
      <c r="B51" s="198" t="s">
        <v>402</v>
      </c>
      <c r="C51" s="195"/>
      <c r="D51" s="195">
        <v>0</v>
      </c>
      <c r="E51" s="195">
        <f t="shared" si="148"/>
        <v>0</v>
      </c>
      <c r="F51" s="195">
        <v>0</v>
      </c>
      <c r="G51" s="195">
        <f t="shared" si="149"/>
        <v>0</v>
      </c>
      <c r="H51" s="195">
        <v>0</v>
      </c>
      <c r="I51" s="195">
        <f t="shared" si="150"/>
        <v>0</v>
      </c>
      <c r="J51" s="195">
        <v>0</v>
      </c>
      <c r="K51" s="195">
        <f t="shared" si="151"/>
        <v>0</v>
      </c>
      <c r="L51" s="195">
        <v>0</v>
      </c>
      <c r="M51" s="195">
        <f t="shared" si="152"/>
        <v>0</v>
      </c>
      <c r="N51" s="195">
        <v>0</v>
      </c>
      <c r="O51" s="195">
        <f t="shared" si="153"/>
        <v>0</v>
      </c>
      <c r="P51" s="247">
        <v>0</v>
      </c>
      <c r="Q51" s="247">
        <f t="shared" si="154"/>
        <v>0</v>
      </c>
      <c r="R51" s="195"/>
      <c r="S51" s="195">
        <v>0</v>
      </c>
      <c r="T51" s="195">
        <f t="shared" si="155"/>
        <v>0</v>
      </c>
      <c r="U51" s="195">
        <v>0</v>
      </c>
      <c r="V51" s="195">
        <f t="shared" si="156"/>
        <v>0</v>
      </c>
      <c r="W51" s="195">
        <v>0</v>
      </c>
      <c r="X51" s="195">
        <f t="shared" ref="X51:X63" si="171">V51+W51</f>
        <v>0</v>
      </c>
      <c r="Y51" s="195">
        <v>0</v>
      </c>
      <c r="Z51" s="195">
        <f t="shared" ref="Z51:Z63" si="172">X51+Y51</f>
        <v>0</v>
      </c>
      <c r="AA51" s="195"/>
      <c r="AB51" s="195">
        <v>4447000</v>
      </c>
      <c r="AC51" s="195">
        <f t="shared" si="159"/>
        <v>4447000</v>
      </c>
      <c r="AD51" s="195"/>
      <c r="AE51" s="195">
        <f t="shared" si="160"/>
        <v>4447000</v>
      </c>
      <c r="AF51" s="195"/>
      <c r="AG51" s="195">
        <f t="shared" ref="AG51:AG63" si="173">AE51+AF51</f>
        <v>4447000</v>
      </c>
      <c r="AH51" s="195"/>
      <c r="AI51" s="195">
        <f t="shared" ref="AI51:AI63" si="174">AG51+AH51</f>
        <v>4447000</v>
      </c>
      <c r="AJ51" s="195"/>
      <c r="AK51" s="195">
        <f t="shared" ref="AK51:AK54" si="175">AI51+AJ51</f>
        <v>4447000</v>
      </c>
      <c r="AL51" s="195"/>
      <c r="AM51" s="195">
        <f t="shared" ref="AM51:AM54" si="176">AK51+AL51</f>
        <v>4447000</v>
      </c>
    </row>
    <row r="52" spans="1:39" ht="41.45" customHeight="1">
      <c r="A52" s="215" t="s">
        <v>413</v>
      </c>
      <c r="B52" s="198" t="s">
        <v>402</v>
      </c>
      <c r="C52" s="195"/>
      <c r="D52" s="195">
        <v>0</v>
      </c>
      <c r="E52" s="195">
        <f t="shared" si="148"/>
        <v>0</v>
      </c>
      <c r="F52" s="195">
        <v>0</v>
      </c>
      <c r="G52" s="195">
        <f t="shared" si="149"/>
        <v>0</v>
      </c>
      <c r="H52" s="195">
        <v>0</v>
      </c>
      <c r="I52" s="195">
        <f t="shared" si="150"/>
        <v>0</v>
      </c>
      <c r="J52" s="195">
        <v>0</v>
      </c>
      <c r="K52" s="195">
        <f t="shared" si="151"/>
        <v>0</v>
      </c>
      <c r="L52" s="195">
        <v>0</v>
      </c>
      <c r="M52" s="195">
        <f t="shared" si="152"/>
        <v>0</v>
      </c>
      <c r="N52" s="195">
        <v>0</v>
      </c>
      <c r="O52" s="195">
        <f t="shared" si="153"/>
        <v>0</v>
      </c>
      <c r="P52" s="247">
        <v>0</v>
      </c>
      <c r="Q52" s="247">
        <f t="shared" si="154"/>
        <v>0</v>
      </c>
      <c r="R52" s="195"/>
      <c r="S52" s="195">
        <v>12334525.93</v>
      </c>
      <c r="T52" s="195">
        <f t="shared" si="155"/>
        <v>12334525.93</v>
      </c>
      <c r="U52" s="195"/>
      <c r="V52" s="195">
        <f t="shared" si="156"/>
        <v>12334525.93</v>
      </c>
      <c r="W52" s="195"/>
      <c r="X52" s="195">
        <f t="shared" si="171"/>
        <v>12334525.93</v>
      </c>
      <c r="Y52" s="195"/>
      <c r="Z52" s="195">
        <f t="shared" si="172"/>
        <v>12334525.93</v>
      </c>
      <c r="AA52" s="195"/>
      <c r="AB52" s="195">
        <v>0</v>
      </c>
      <c r="AC52" s="195">
        <f t="shared" si="159"/>
        <v>0</v>
      </c>
      <c r="AD52" s="195">
        <v>0</v>
      </c>
      <c r="AE52" s="195">
        <f t="shared" si="160"/>
        <v>0</v>
      </c>
      <c r="AF52" s="195">
        <v>0</v>
      </c>
      <c r="AG52" s="195">
        <f t="shared" si="173"/>
        <v>0</v>
      </c>
      <c r="AH52" s="195">
        <v>0</v>
      </c>
      <c r="AI52" s="195">
        <f t="shared" si="174"/>
        <v>0</v>
      </c>
      <c r="AJ52" s="195">
        <v>0</v>
      </c>
      <c r="AK52" s="195">
        <f t="shared" si="175"/>
        <v>0</v>
      </c>
      <c r="AL52" s="195">
        <v>0</v>
      </c>
      <c r="AM52" s="195">
        <f t="shared" si="176"/>
        <v>0</v>
      </c>
    </row>
    <row r="53" spans="1:39" ht="45" customHeight="1">
      <c r="A53" s="215" t="s">
        <v>414</v>
      </c>
      <c r="B53" s="198" t="s">
        <v>402</v>
      </c>
      <c r="C53" s="195"/>
      <c r="D53" s="195">
        <v>6186702.9900000002</v>
      </c>
      <c r="E53" s="195">
        <f t="shared" si="148"/>
        <v>6186702.9900000002</v>
      </c>
      <c r="F53" s="195"/>
      <c r="G53" s="195">
        <f t="shared" si="149"/>
        <v>6186702.9900000002</v>
      </c>
      <c r="H53" s="195"/>
      <c r="I53" s="195">
        <f t="shared" si="150"/>
        <v>6186702.9900000002</v>
      </c>
      <c r="J53" s="195"/>
      <c r="K53" s="195">
        <f t="shared" si="151"/>
        <v>6186702.9900000002</v>
      </c>
      <c r="L53" s="195"/>
      <c r="M53" s="195">
        <f t="shared" si="152"/>
        <v>6186702.9900000002</v>
      </c>
      <c r="N53" s="195"/>
      <c r="O53" s="195">
        <f t="shared" si="153"/>
        <v>6186702.9900000002</v>
      </c>
      <c r="P53" s="247"/>
      <c r="Q53" s="247">
        <f t="shared" si="154"/>
        <v>6186702.9900000002</v>
      </c>
      <c r="R53" s="195"/>
      <c r="S53" s="195">
        <v>11415200</v>
      </c>
      <c r="T53" s="195">
        <f t="shared" si="155"/>
        <v>11415200</v>
      </c>
      <c r="U53" s="195"/>
      <c r="V53" s="195">
        <f t="shared" si="156"/>
        <v>11415200</v>
      </c>
      <c r="W53" s="195"/>
      <c r="X53" s="195">
        <f t="shared" si="171"/>
        <v>11415200</v>
      </c>
      <c r="Y53" s="195"/>
      <c r="Z53" s="195">
        <f t="shared" si="172"/>
        <v>11415200</v>
      </c>
      <c r="AA53" s="195"/>
      <c r="AB53" s="195">
        <v>0</v>
      </c>
      <c r="AC53" s="195">
        <f t="shared" si="159"/>
        <v>0</v>
      </c>
      <c r="AD53" s="195">
        <v>0</v>
      </c>
      <c r="AE53" s="195">
        <f t="shared" si="160"/>
        <v>0</v>
      </c>
      <c r="AF53" s="195">
        <v>0</v>
      </c>
      <c r="AG53" s="195">
        <f t="shared" si="173"/>
        <v>0</v>
      </c>
      <c r="AH53" s="195">
        <v>0</v>
      </c>
      <c r="AI53" s="195">
        <f t="shared" si="174"/>
        <v>0</v>
      </c>
      <c r="AJ53" s="195">
        <v>0</v>
      </c>
      <c r="AK53" s="195">
        <f t="shared" si="175"/>
        <v>0</v>
      </c>
      <c r="AL53" s="195">
        <v>0</v>
      </c>
      <c r="AM53" s="195">
        <f t="shared" si="176"/>
        <v>0</v>
      </c>
    </row>
    <row r="54" spans="1:39" ht="49.5" customHeight="1">
      <c r="A54" s="215" t="s">
        <v>401</v>
      </c>
      <c r="B54" s="198" t="s">
        <v>402</v>
      </c>
      <c r="C54" s="195"/>
      <c r="D54" s="195">
        <v>3499139.47</v>
      </c>
      <c r="E54" s="195">
        <f t="shared" si="148"/>
        <v>3499139.47</v>
      </c>
      <c r="F54" s="195"/>
      <c r="G54" s="195">
        <f t="shared" si="149"/>
        <v>3499139.47</v>
      </c>
      <c r="H54" s="195"/>
      <c r="I54" s="195">
        <f t="shared" si="150"/>
        <v>3499139.47</v>
      </c>
      <c r="J54" s="195"/>
      <c r="K54" s="195">
        <f t="shared" si="151"/>
        <v>3499139.47</v>
      </c>
      <c r="L54" s="195"/>
      <c r="M54" s="195">
        <f t="shared" si="152"/>
        <v>3499139.47</v>
      </c>
      <c r="N54" s="195"/>
      <c r="O54" s="195">
        <f t="shared" si="153"/>
        <v>3499139.47</v>
      </c>
      <c r="P54" s="247"/>
      <c r="Q54" s="247">
        <f t="shared" si="154"/>
        <v>3499139.47</v>
      </c>
      <c r="R54" s="195"/>
      <c r="S54" s="195"/>
      <c r="T54" s="195">
        <f t="shared" si="155"/>
        <v>0</v>
      </c>
      <c r="U54" s="195"/>
      <c r="V54" s="195">
        <f t="shared" si="156"/>
        <v>0</v>
      </c>
      <c r="W54" s="195"/>
      <c r="X54" s="195">
        <f t="shared" si="171"/>
        <v>0</v>
      </c>
      <c r="Y54" s="195"/>
      <c r="Z54" s="195">
        <f t="shared" si="172"/>
        <v>0</v>
      </c>
      <c r="AA54" s="195"/>
      <c r="AB54" s="195"/>
      <c r="AC54" s="195">
        <f t="shared" si="159"/>
        <v>0</v>
      </c>
      <c r="AD54" s="195"/>
      <c r="AE54" s="195">
        <f t="shared" si="160"/>
        <v>0</v>
      </c>
      <c r="AF54" s="195"/>
      <c r="AG54" s="195">
        <f t="shared" si="173"/>
        <v>0</v>
      </c>
      <c r="AH54" s="195"/>
      <c r="AI54" s="195">
        <f t="shared" si="174"/>
        <v>0</v>
      </c>
      <c r="AJ54" s="195"/>
      <c r="AK54" s="195">
        <f t="shared" si="175"/>
        <v>0</v>
      </c>
      <c r="AL54" s="195"/>
      <c r="AM54" s="195">
        <f t="shared" si="176"/>
        <v>0</v>
      </c>
    </row>
    <row r="55" spans="1:39" ht="37.5" customHeight="1">
      <c r="A55" s="215" t="s">
        <v>463</v>
      </c>
      <c r="B55" s="198" t="s">
        <v>402</v>
      </c>
      <c r="C55" s="195"/>
      <c r="D55" s="195"/>
      <c r="E55" s="195"/>
      <c r="F55" s="195"/>
      <c r="G55" s="195"/>
      <c r="H55" s="195"/>
      <c r="I55" s="195"/>
      <c r="J55" s="195"/>
      <c r="K55" s="195"/>
      <c r="L55" s="195"/>
      <c r="M55" s="195"/>
      <c r="N55" s="195">
        <v>444887.03999999998</v>
      </c>
      <c r="O55" s="195">
        <f t="shared" si="153"/>
        <v>444887.03999999998</v>
      </c>
      <c r="P55" s="247"/>
      <c r="Q55" s="247">
        <f t="shared" si="154"/>
        <v>444887.03999999998</v>
      </c>
      <c r="R55" s="195"/>
      <c r="S55" s="195"/>
      <c r="T55" s="195"/>
      <c r="U55" s="195"/>
      <c r="V55" s="195"/>
      <c r="W55" s="195"/>
      <c r="X55" s="195"/>
      <c r="Y55" s="195"/>
      <c r="Z55" s="195"/>
      <c r="AA55" s="195"/>
      <c r="AB55" s="195"/>
      <c r="AC55" s="195"/>
      <c r="AD55" s="195"/>
      <c r="AE55" s="195"/>
      <c r="AF55" s="195"/>
      <c r="AG55" s="195"/>
      <c r="AH55" s="195"/>
      <c r="AI55" s="195"/>
      <c r="AJ55" s="195"/>
      <c r="AK55" s="195"/>
      <c r="AL55" s="195"/>
      <c r="AM55" s="195"/>
    </row>
    <row r="56" spans="1:39" ht="33" customHeight="1">
      <c r="A56" s="216" t="s">
        <v>404</v>
      </c>
      <c r="B56" s="198" t="s">
        <v>403</v>
      </c>
      <c r="C56" s="195"/>
      <c r="D56" s="195">
        <v>2753667.5</v>
      </c>
      <c r="E56" s="195">
        <f t="shared" si="148"/>
        <v>2753667.5</v>
      </c>
      <c r="F56" s="195"/>
      <c r="G56" s="195">
        <f t="shared" si="149"/>
        <v>2753667.5</v>
      </c>
      <c r="H56" s="195"/>
      <c r="I56" s="195">
        <f t="shared" si="150"/>
        <v>2753667.5</v>
      </c>
      <c r="J56" s="195"/>
      <c r="K56" s="195">
        <f t="shared" si="151"/>
        <v>2753667.5</v>
      </c>
      <c r="L56" s="195"/>
      <c r="M56" s="195">
        <f t="shared" si="152"/>
        <v>2753667.5</v>
      </c>
      <c r="N56" s="195"/>
      <c r="O56" s="195">
        <f t="shared" si="153"/>
        <v>2753667.5</v>
      </c>
      <c r="P56" s="200">
        <v>730580</v>
      </c>
      <c r="Q56" s="247">
        <f t="shared" si="154"/>
        <v>3484247.5</v>
      </c>
      <c r="R56" s="195"/>
      <c r="S56" s="195"/>
      <c r="T56" s="195">
        <f t="shared" si="155"/>
        <v>0</v>
      </c>
      <c r="U56" s="195"/>
      <c r="V56" s="195">
        <f t="shared" si="156"/>
        <v>0</v>
      </c>
      <c r="W56" s="195"/>
      <c r="X56" s="195">
        <f t="shared" si="171"/>
        <v>0</v>
      </c>
      <c r="Y56" s="195"/>
      <c r="Z56" s="195">
        <f t="shared" si="172"/>
        <v>0</v>
      </c>
      <c r="AA56" s="195"/>
      <c r="AB56" s="195"/>
      <c r="AC56" s="195">
        <f t="shared" si="159"/>
        <v>0</v>
      </c>
      <c r="AD56" s="195"/>
      <c r="AE56" s="195">
        <f t="shared" si="160"/>
        <v>0</v>
      </c>
      <c r="AF56" s="195"/>
      <c r="AG56" s="195">
        <f t="shared" si="173"/>
        <v>0</v>
      </c>
      <c r="AH56" s="195"/>
      <c r="AI56" s="195">
        <f t="shared" si="174"/>
        <v>0</v>
      </c>
      <c r="AJ56" s="195"/>
      <c r="AK56" s="195">
        <f t="shared" ref="AK56:AK63" si="177">AI56+AJ56</f>
        <v>0</v>
      </c>
      <c r="AL56" s="195"/>
      <c r="AM56" s="195">
        <f t="shared" ref="AM56:AM63" si="178">AK56+AL56</f>
        <v>0</v>
      </c>
    </row>
    <row r="57" spans="1:39" ht="42" customHeight="1">
      <c r="A57" s="217" t="s">
        <v>405</v>
      </c>
      <c r="B57" s="198" t="s">
        <v>406</v>
      </c>
      <c r="C57" s="195"/>
      <c r="D57" s="195">
        <v>20299630</v>
      </c>
      <c r="E57" s="195">
        <f t="shared" si="148"/>
        <v>20299630</v>
      </c>
      <c r="F57" s="195"/>
      <c r="G57" s="195">
        <f t="shared" si="149"/>
        <v>20299630</v>
      </c>
      <c r="H57" s="195"/>
      <c r="I57" s="195">
        <f t="shared" si="150"/>
        <v>20299630</v>
      </c>
      <c r="J57" s="195"/>
      <c r="K57" s="195">
        <f t="shared" si="151"/>
        <v>20299630</v>
      </c>
      <c r="L57" s="195"/>
      <c r="M57" s="195">
        <f t="shared" si="152"/>
        <v>20299630</v>
      </c>
      <c r="N57" s="195"/>
      <c r="O57" s="195">
        <f t="shared" si="153"/>
        <v>20299630</v>
      </c>
      <c r="P57" s="195"/>
      <c r="Q57" s="247">
        <f t="shared" si="154"/>
        <v>20299630</v>
      </c>
      <c r="R57" s="195"/>
      <c r="S57" s="195"/>
      <c r="T57" s="195">
        <f t="shared" si="155"/>
        <v>0</v>
      </c>
      <c r="U57" s="195"/>
      <c r="V57" s="195">
        <f t="shared" si="156"/>
        <v>0</v>
      </c>
      <c r="W57" s="195"/>
      <c r="X57" s="195">
        <f t="shared" si="171"/>
        <v>0</v>
      </c>
      <c r="Y57" s="195"/>
      <c r="Z57" s="195">
        <f t="shared" si="172"/>
        <v>0</v>
      </c>
      <c r="AA57" s="195"/>
      <c r="AB57" s="195"/>
      <c r="AC57" s="195">
        <f t="shared" si="159"/>
        <v>0</v>
      </c>
      <c r="AD57" s="195"/>
      <c r="AE57" s="195">
        <f t="shared" si="160"/>
        <v>0</v>
      </c>
      <c r="AF57" s="195"/>
      <c r="AG57" s="195">
        <f t="shared" si="173"/>
        <v>0</v>
      </c>
      <c r="AH57" s="195"/>
      <c r="AI57" s="195">
        <f t="shared" si="174"/>
        <v>0</v>
      </c>
      <c r="AJ57" s="195"/>
      <c r="AK57" s="195">
        <f t="shared" si="177"/>
        <v>0</v>
      </c>
      <c r="AL57" s="195"/>
      <c r="AM57" s="195">
        <f t="shared" si="178"/>
        <v>0</v>
      </c>
    </row>
    <row r="58" spans="1:39" s="184" customFormat="1" ht="39.6" customHeight="1">
      <c r="A58" s="203" t="s">
        <v>360</v>
      </c>
      <c r="B58" s="198" t="s">
        <v>361</v>
      </c>
      <c r="C58" s="195">
        <v>534400</v>
      </c>
      <c r="D58" s="195"/>
      <c r="E58" s="195">
        <f t="shared" si="148"/>
        <v>534400</v>
      </c>
      <c r="F58" s="195"/>
      <c r="G58" s="195">
        <f t="shared" si="149"/>
        <v>534400</v>
      </c>
      <c r="H58" s="195"/>
      <c r="I58" s="195">
        <f t="shared" si="150"/>
        <v>534400</v>
      </c>
      <c r="J58" s="195"/>
      <c r="K58" s="195">
        <f t="shared" si="151"/>
        <v>534400</v>
      </c>
      <c r="L58" s="195"/>
      <c r="M58" s="195">
        <f t="shared" si="152"/>
        <v>534400</v>
      </c>
      <c r="N58" s="195"/>
      <c r="O58" s="195">
        <f t="shared" si="153"/>
        <v>534400</v>
      </c>
      <c r="P58" s="195"/>
      <c r="Q58" s="247">
        <f t="shared" si="154"/>
        <v>534400</v>
      </c>
      <c r="R58" s="195">
        <v>0</v>
      </c>
      <c r="S58" s="195"/>
      <c r="T58" s="195">
        <f t="shared" si="155"/>
        <v>0</v>
      </c>
      <c r="U58" s="195"/>
      <c r="V58" s="195">
        <f t="shared" si="156"/>
        <v>0</v>
      </c>
      <c r="W58" s="195"/>
      <c r="X58" s="195">
        <f t="shared" si="171"/>
        <v>0</v>
      </c>
      <c r="Y58" s="195"/>
      <c r="Z58" s="195">
        <f t="shared" si="172"/>
        <v>0</v>
      </c>
      <c r="AA58" s="195">
        <v>0</v>
      </c>
      <c r="AB58" s="195"/>
      <c r="AC58" s="195">
        <f t="shared" si="159"/>
        <v>0</v>
      </c>
      <c r="AD58" s="195"/>
      <c r="AE58" s="195">
        <f t="shared" si="160"/>
        <v>0</v>
      </c>
      <c r="AF58" s="195"/>
      <c r="AG58" s="195">
        <f t="shared" si="173"/>
        <v>0</v>
      </c>
      <c r="AH58" s="195"/>
      <c r="AI58" s="195">
        <f t="shared" si="174"/>
        <v>0</v>
      </c>
      <c r="AJ58" s="195"/>
      <c r="AK58" s="195">
        <f t="shared" si="177"/>
        <v>0</v>
      </c>
      <c r="AL58" s="195"/>
      <c r="AM58" s="195">
        <f t="shared" si="178"/>
        <v>0</v>
      </c>
    </row>
    <row r="59" spans="1:39" s="184" customFormat="1" ht="41.45" customHeight="1">
      <c r="A59" s="206" t="s">
        <v>362</v>
      </c>
      <c r="B59" s="199" t="s">
        <v>361</v>
      </c>
      <c r="C59" s="195">
        <v>230700</v>
      </c>
      <c r="D59" s="195"/>
      <c r="E59" s="195">
        <f t="shared" si="148"/>
        <v>230700</v>
      </c>
      <c r="F59" s="195"/>
      <c r="G59" s="195">
        <f t="shared" si="149"/>
        <v>230700</v>
      </c>
      <c r="H59" s="195"/>
      <c r="I59" s="195">
        <f t="shared" si="150"/>
        <v>230700</v>
      </c>
      <c r="J59" s="195"/>
      <c r="K59" s="195">
        <f t="shared" si="151"/>
        <v>230700</v>
      </c>
      <c r="L59" s="195"/>
      <c r="M59" s="195">
        <f t="shared" si="152"/>
        <v>230700</v>
      </c>
      <c r="N59" s="195"/>
      <c r="O59" s="195">
        <f t="shared" si="153"/>
        <v>230700</v>
      </c>
      <c r="P59" s="195"/>
      <c r="Q59" s="247">
        <f t="shared" si="154"/>
        <v>230700</v>
      </c>
      <c r="R59" s="195">
        <v>219700</v>
      </c>
      <c r="S59" s="195"/>
      <c r="T59" s="195">
        <f t="shared" si="155"/>
        <v>219700</v>
      </c>
      <c r="U59" s="195"/>
      <c r="V59" s="195">
        <f t="shared" si="156"/>
        <v>219700</v>
      </c>
      <c r="W59" s="195"/>
      <c r="X59" s="195">
        <f t="shared" si="171"/>
        <v>219700</v>
      </c>
      <c r="Y59" s="195"/>
      <c r="Z59" s="195">
        <f t="shared" si="172"/>
        <v>219700</v>
      </c>
      <c r="AA59" s="195">
        <v>219700</v>
      </c>
      <c r="AB59" s="195"/>
      <c r="AC59" s="195">
        <f t="shared" si="159"/>
        <v>219700</v>
      </c>
      <c r="AD59" s="195"/>
      <c r="AE59" s="195">
        <f t="shared" si="160"/>
        <v>219700</v>
      </c>
      <c r="AF59" s="195"/>
      <c r="AG59" s="195">
        <f t="shared" si="173"/>
        <v>219700</v>
      </c>
      <c r="AH59" s="195"/>
      <c r="AI59" s="195">
        <f t="shared" si="174"/>
        <v>219700</v>
      </c>
      <c r="AJ59" s="195"/>
      <c r="AK59" s="195">
        <f t="shared" si="177"/>
        <v>219700</v>
      </c>
      <c r="AL59" s="195"/>
      <c r="AM59" s="195">
        <f t="shared" si="178"/>
        <v>219700</v>
      </c>
    </row>
    <row r="60" spans="1:39" s="184" customFormat="1" ht="31.15" customHeight="1">
      <c r="A60" s="203" t="s">
        <v>363</v>
      </c>
      <c r="B60" s="198" t="s">
        <v>361</v>
      </c>
      <c r="C60" s="195">
        <v>379500</v>
      </c>
      <c r="D60" s="195"/>
      <c r="E60" s="195">
        <f t="shared" si="148"/>
        <v>379500</v>
      </c>
      <c r="F60" s="195"/>
      <c r="G60" s="195">
        <f t="shared" si="149"/>
        <v>379500</v>
      </c>
      <c r="H60" s="195"/>
      <c r="I60" s="195">
        <f t="shared" si="150"/>
        <v>379500</v>
      </c>
      <c r="J60" s="195"/>
      <c r="K60" s="195">
        <f t="shared" si="151"/>
        <v>379500</v>
      </c>
      <c r="L60" s="195"/>
      <c r="M60" s="195">
        <f t="shared" si="152"/>
        <v>379500</v>
      </c>
      <c r="N60" s="195">
        <v>0</v>
      </c>
      <c r="O60" s="195">
        <f t="shared" si="153"/>
        <v>379500</v>
      </c>
      <c r="P60" s="195">
        <v>495475</v>
      </c>
      <c r="Q60" s="247">
        <f t="shared" si="154"/>
        <v>874975</v>
      </c>
      <c r="R60" s="195">
        <v>335800</v>
      </c>
      <c r="S60" s="195"/>
      <c r="T60" s="195">
        <f t="shared" si="155"/>
        <v>335800</v>
      </c>
      <c r="U60" s="195"/>
      <c r="V60" s="195">
        <f t="shared" si="156"/>
        <v>335800</v>
      </c>
      <c r="W60" s="195"/>
      <c r="X60" s="195">
        <f t="shared" si="171"/>
        <v>335800</v>
      </c>
      <c r="Y60" s="195"/>
      <c r="Z60" s="195">
        <f t="shared" si="172"/>
        <v>335800</v>
      </c>
      <c r="AA60" s="195">
        <v>330400</v>
      </c>
      <c r="AB60" s="195"/>
      <c r="AC60" s="195">
        <f t="shared" si="159"/>
        <v>330400</v>
      </c>
      <c r="AD60" s="195"/>
      <c r="AE60" s="195">
        <f t="shared" si="160"/>
        <v>330400</v>
      </c>
      <c r="AF60" s="195"/>
      <c r="AG60" s="195">
        <f t="shared" si="173"/>
        <v>330400</v>
      </c>
      <c r="AH60" s="195"/>
      <c r="AI60" s="195">
        <f t="shared" si="174"/>
        <v>330400</v>
      </c>
      <c r="AJ60" s="195"/>
      <c r="AK60" s="195">
        <f t="shared" si="177"/>
        <v>330400</v>
      </c>
      <c r="AL60" s="195"/>
      <c r="AM60" s="195">
        <f t="shared" si="178"/>
        <v>330400</v>
      </c>
    </row>
    <row r="61" spans="1:39" s="184" customFormat="1" ht="31.15" customHeight="1">
      <c r="A61" s="203" t="s">
        <v>364</v>
      </c>
      <c r="B61" s="198" t="s">
        <v>361</v>
      </c>
      <c r="C61" s="195">
        <v>438269.62</v>
      </c>
      <c r="D61" s="195">
        <v>-438269.62</v>
      </c>
      <c r="E61" s="195">
        <f t="shared" si="148"/>
        <v>0</v>
      </c>
      <c r="F61" s="195"/>
      <c r="G61" s="195">
        <f t="shared" si="149"/>
        <v>0</v>
      </c>
      <c r="H61" s="195"/>
      <c r="I61" s="195">
        <f t="shared" si="150"/>
        <v>0</v>
      </c>
      <c r="J61" s="195"/>
      <c r="K61" s="195">
        <f t="shared" si="151"/>
        <v>0</v>
      </c>
      <c r="L61" s="195"/>
      <c r="M61" s="195">
        <f t="shared" si="152"/>
        <v>0</v>
      </c>
      <c r="N61" s="195"/>
      <c r="O61" s="195">
        <f t="shared" si="153"/>
        <v>0</v>
      </c>
      <c r="P61" s="247"/>
      <c r="Q61" s="247">
        <f t="shared" si="154"/>
        <v>0</v>
      </c>
      <c r="R61" s="195">
        <v>6108.29</v>
      </c>
      <c r="S61" s="195">
        <v>-6108.29</v>
      </c>
      <c r="T61" s="195">
        <f t="shared" si="155"/>
        <v>0</v>
      </c>
      <c r="U61" s="195"/>
      <c r="V61" s="195">
        <f t="shared" si="156"/>
        <v>0</v>
      </c>
      <c r="W61" s="195"/>
      <c r="X61" s="195">
        <f t="shared" si="171"/>
        <v>0</v>
      </c>
      <c r="Y61" s="195"/>
      <c r="Z61" s="195">
        <f t="shared" si="172"/>
        <v>0</v>
      </c>
      <c r="AA61" s="195">
        <v>6108.29</v>
      </c>
      <c r="AB61" s="195">
        <v>-6108.29</v>
      </c>
      <c r="AC61" s="195">
        <f t="shared" si="159"/>
        <v>0</v>
      </c>
      <c r="AD61" s="195"/>
      <c r="AE61" s="195">
        <f t="shared" si="160"/>
        <v>0</v>
      </c>
      <c r="AF61" s="195"/>
      <c r="AG61" s="195">
        <f t="shared" si="173"/>
        <v>0</v>
      </c>
      <c r="AH61" s="195"/>
      <c r="AI61" s="195">
        <f t="shared" si="174"/>
        <v>0</v>
      </c>
      <c r="AJ61" s="195"/>
      <c r="AK61" s="195">
        <f t="shared" si="177"/>
        <v>0</v>
      </c>
      <c r="AL61" s="195"/>
      <c r="AM61" s="195">
        <f t="shared" si="178"/>
        <v>0</v>
      </c>
    </row>
    <row r="62" spans="1:39" s="184" customFormat="1" ht="58.9" customHeight="1">
      <c r="A62" s="203" t="s">
        <v>365</v>
      </c>
      <c r="B62" s="198" t="s">
        <v>361</v>
      </c>
      <c r="C62" s="195">
        <v>26366.89</v>
      </c>
      <c r="D62" s="195">
        <v>-26366.89</v>
      </c>
      <c r="E62" s="195">
        <f t="shared" si="148"/>
        <v>0</v>
      </c>
      <c r="F62" s="195"/>
      <c r="G62" s="195">
        <f t="shared" si="149"/>
        <v>0</v>
      </c>
      <c r="H62" s="195"/>
      <c r="I62" s="195">
        <f t="shared" si="150"/>
        <v>0</v>
      </c>
      <c r="J62" s="195"/>
      <c r="K62" s="195">
        <f t="shared" si="151"/>
        <v>0</v>
      </c>
      <c r="L62" s="195"/>
      <c r="M62" s="195">
        <f t="shared" si="152"/>
        <v>0</v>
      </c>
      <c r="N62" s="195"/>
      <c r="O62" s="195">
        <f t="shared" si="153"/>
        <v>0</v>
      </c>
      <c r="P62" s="247"/>
      <c r="Q62" s="247">
        <f t="shared" si="154"/>
        <v>0</v>
      </c>
      <c r="R62" s="195">
        <v>25955.57</v>
      </c>
      <c r="S62" s="195">
        <v>-25955.57</v>
      </c>
      <c r="T62" s="195">
        <f t="shared" si="155"/>
        <v>0</v>
      </c>
      <c r="U62" s="195"/>
      <c r="V62" s="195">
        <f t="shared" si="156"/>
        <v>0</v>
      </c>
      <c r="W62" s="195"/>
      <c r="X62" s="195">
        <f t="shared" si="171"/>
        <v>0</v>
      </c>
      <c r="Y62" s="195"/>
      <c r="Z62" s="195">
        <f t="shared" si="172"/>
        <v>0</v>
      </c>
      <c r="AA62" s="195">
        <v>25723.03</v>
      </c>
      <c r="AB62" s="195">
        <v>-25723.03</v>
      </c>
      <c r="AC62" s="195">
        <f t="shared" si="159"/>
        <v>0</v>
      </c>
      <c r="AD62" s="195"/>
      <c r="AE62" s="195">
        <f t="shared" si="160"/>
        <v>0</v>
      </c>
      <c r="AF62" s="195"/>
      <c r="AG62" s="195">
        <f t="shared" si="173"/>
        <v>0</v>
      </c>
      <c r="AH62" s="195"/>
      <c r="AI62" s="195">
        <f t="shared" si="174"/>
        <v>0</v>
      </c>
      <c r="AJ62" s="195"/>
      <c r="AK62" s="195">
        <f t="shared" si="177"/>
        <v>0</v>
      </c>
      <c r="AL62" s="195"/>
      <c r="AM62" s="195">
        <f t="shared" si="178"/>
        <v>0</v>
      </c>
    </row>
    <row r="63" spans="1:39" s="184" customFormat="1" ht="19.149999999999999" customHeight="1">
      <c r="A63" s="207" t="s">
        <v>366</v>
      </c>
      <c r="B63" s="199" t="s">
        <v>361</v>
      </c>
      <c r="C63" s="195">
        <v>286068637.80000001</v>
      </c>
      <c r="D63" s="195"/>
      <c r="E63" s="195">
        <f t="shared" si="148"/>
        <v>286068637.80000001</v>
      </c>
      <c r="F63" s="195"/>
      <c r="G63" s="195">
        <f t="shared" si="149"/>
        <v>286068637.80000001</v>
      </c>
      <c r="H63" s="195"/>
      <c r="I63" s="195">
        <f t="shared" si="150"/>
        <v>286068637.80000001</v>
      </c>
      <c r="J63" s="195"/>
      <c r="K63" s="195">
        <f t="shared" si="151"/>
        <v>286068637.80000001</v>
      </c>
      <c r="L63" s="195"/>
      <c r="M63" s="195">
        <f t="shared" si="152"/>
        <v>286068637.80000001</v>
      </c>
      <c r="N63" s="195"/>
      <c r="O63" s="195">
        <f t="shared" si="153"/>
        <v>286068637.80000001</v>
      </c>
      <c r="P63" s="247"/>
      <c r="Q63" s="247">
        <f t="shared" si="154"/>
        <v>286068637.80000001</v>
      </c>
      <c r="R63" s="195">
        <f>296068637.8+8479549.29</f>
        <v>304548187.09000003</v>
      </c>
      <c r="S63" s="195"/>
      <c r="T63" s="195">
        <f t="shared" si="155"/>
        <v>304548187.09000003</v>
      </c>
      <c r="U63" s="195"/>
      <c r="V63" s="195">
        <f t="shared" si="156"/>
        <v>304548187.09000003</v>
      </c>
      <c r="W63" s="195"/>
      <c r="X63" s="195">
        <f t="shared" si="171"/>
        <v>304548187.09000003</v>
      </c>
      <c r="Y63" s="195"/>
      <c r="Z63" s="195">
        <f t="shared" si="172"/>
        <v>304548187.09000003</v>
      </c>
      <c r="AA63" s="195">
        <f>296068637.8+11498609.75</f>
        <v>307567247.55000001</v>
      </c>
      <c r="AB63" s="195"/>
      <c r="AC63" s="195">
        <f t="shared" si="159"/>
        <v>307567247.55000001</v>
      </c>
      <c r="AD63" s="195"/>
      <c r="AE63" s="195">
        <f t="shared" si="160"/>
        <v>307567247.55000001</v>
      </c>
      <c r="AF63" s="195"/>
      <c r="AG63" s="195">
        <f t="shared" si="173"/>
        <v>307567247.55000001</v>
      </c>
      <c r="AH63" s="195"/>
      <c r="AI63" s="195">
        <f t="shared" si="174"/>
        <v>307567247.55000001</v>
      </c>
      <c r="AJ63" s="195"/>
      <c r="AK63" s="195">
        <f t="shared" si="177"/>
        <v>307567247.55000001</v>
      </c>
      <c r="AL63" s="195"/>
      <c r="AM63" s="195">
        <f t="shared" si="178"/>
        <v>307567247.55000001</v>
      </c>
    </row>
    <row r="64" spans="1:39" s="184" customFormat="1" ht="28.9" customHeight="1">
      <c r="A64" s="207" t="s">
        <v>428</v>
      </c>
      <c r="B64" s="199" t="s">
        <v>361</v>
      </c>
      <c r="C64" s="195"/>
      <c r="D64" s="195"/>
      <c r="E64" s="195"/>
      <c r="F64" s="195">
        <v>4394810</v>
      </c>
      <c r="G64" s="195">
        <f t="shared" si="149"/>
        <v>4394810</v>
      </c>
      <c r="H64" s="195"/>
      <c r="I64" s="195">
        <f t="shared" si="150"/>
        <v>4394810</v>
      </c>
      <c r="J64" s="195">
        <v>-2000000</v>
      </c>
      <c r="K64" s="195">
        <f t="shared" si="151"/>
        <v>2394810</v>
      </c>
      <c r="L64" s="195"/>
      <c r="M64" s="195">
        <f t="shared" si="152"/>
        <v>2394810</v>
      </c>
      <c r="N64" s="195"/>
      <c r="O64" s="195">
        <f t="shared" si="153"/>
        <v>2394810</v>
      </c>
      <c r="P64" s="195">
        <v>2000000</v>
      </c>
      <c r="Q64" s="247">
        <f t="shared" si="154"/>
        <v>4394810</v>
      </c>
      <c r="R64" s="195"/>
      <c r="S64" s="195"/>
      <c r="T64" s="195"/>
      <c r="U64" s="195"/>
      <c r="V64" s="195"/>
      <c r="W64" s="195"/>
      <c r="X64" s="195"/>
      <c r="Y64" s="195"/>
      <c r="Z64" s="195"/>
      <c r="AA64" s="195"/>
      <c r="AB64" s="195"/>
      <c r="AC64" s="195"/>
      <c r="AD64" s="195"/>
      <c r="AE64" s="195"/>
      <c r="AF64" s="195"/>
      <c r="AG64" s="195"/>
      <c r="AH64" s="195"/>
      <c r="AI64" s="195"/>
      <c r="AJ64" s="195"/>
      <c r="AK64" s="195"/>
      <c r="AL64" s="195"/>
      <c r="AM64" s="195"/>
    </row>
    <row r="65" spans="1:39" s="184" customFormat="1" ht="32.450000000000003" customHeight="1">
      <c r="A65" s="207" t="s">
        <v>429</v>
      </c>
      <c r="B65" s="199" t="s">
        <v>361</v>
      </c>
      <c r="C65" s="195"/>
      <c r="D65" s="195"/>
      <c r="E65" s="195"/>
      <c r="F65" s="195">
        <v>61830</v>
      </c>
      <c r="G65" s="195">
        <f t="shared" si="149"/>
        <v>61830</v>
      </c>
      <c r="H65" s="195"/>
      <c r="I65" s="195">
        <f t="shared" si="150"/>
        <v>61830</v>
      </c>
      <c r="J65" s="195"/>
      <c r="K65" s="195">
        <f t="shared" si="151"/>
        <v>61830</v>
      </c>
      <c r="L65" s="195"/>
      <c r="M65" s="195">
        <f t="shared" si="152"/>
        <v>61830</v>
      </c>
      <c r="N65" s="195"/>
      <c r="O65" s="195">
        <f t="shared" si="153"/>
        <v>61830</v>
      </c>
      <c r="P65" s="195"/>
      <c r="Q65" s="247">
        <f t="shared" si="154"/>
        <v>61830</v>
      </c>
      <c r="R65" s="195"/>
      <c r="S65" s="195"/>
      <c r="T65" s="195"/>
      <c r="U65" s="195"/>
      <c r="V65" s="195"/>
      <c r="W65" s="195"/>
      <c r="X65" s="195"/>
      <c r="Y65" s="195"/>
      <c r="Z65" s="195"/>
      <c r="AA65" s="195"/>
      <c r="AB65" s="195"/>
      <c r="AC65" s="195"/>
      <c r="AD65" s="195"/>
      <c r="AE65" s="195"/>
      <c r="AF65" s="195"/>
      <c r="AG65" s="195"/>
      <c r="AH65" s="195"/>
      <c r="AI65" s="195"/>
      <c r="AJ65" s="195"/>
      <c r="AK65" s="195"/>
      <c r="AL65" s="195"/>
      <c r="AM65" s="195"/>
    </row>
    <row r="66" spans="1:39" s="184" customFormat="1" ht="32.450000000000003" customHeight="1">
      <c r="A66" s="207" t="s">
        <v>435</v>
      </c>
      <c r="B66" s="199" t="s">
        <v>361</v>
      </c>
      <c r="C66" s="195"/>
      <c r="D66" s="195"/>
      <c r="E66" s="195"/>
      <c r="F66" s="195"/>
      <c r="G66" s="195"/>
      <c r="H66" s="195">
        <v>2116152</v>
      </c>
      <c r="I66" s="195">
        <f t="shared" si="150"/>
        <v>2116152</v>
      </c>
      <c r="J66" s="195">
        <v>-122243</v>
      </c>
      <c r="K66" s="195">
        <f t="shared" si="151"/>
        <v>1993909</v>
      </c>
      <c r="L66" s="195"/>
      <c r="M66" s="195">
        <f t="shared" si="152"/>
        <v>1993909</v>
      </c>
      <c r="N66" s="195">
        <v>0</v>
      </c>
      <c r="O66" s="195">
        <f t="shared" si="153"/>
        <v>1993909</v>
      </c>
      <c r="P66" s="195">
        <v>93345</v>
      </c>
      <c r="Q66" s="247">
        <f t="shared" si="154"/>
        <v>2087254</v>
      </c>
      <c r="R66" s="195"/>
      <c r="S66" s="195"/>
      <c r="T66" s="195"/>
      <c r="U66" s="195"/>
      <c r="V66" s="195"/>
      <c r="W66" s="195"/>
      <c r="X66" s="195"/>
      <c r="Y66" s="195"/>
      <c r="Z66" s="195"/>
      <c r="AA66" s="195"/>
      <c r="AB66" s="195"/>
      <c r="AC66" s="195"/>
      <c r="AD66" s="195"/>
      <c r="AE66" s="195"/>
      <c r="AF66" s="195"/>
      <c r="AG66" s="195"/>
      <c r="AH66" s="195"/>
      <c r="AI66" s="195"/>
      <c r="AJ66" s="195"/>
      <c r="AK66" s="195"/>
      <c r="AL66" s="195"/>
      <c r="AM66" s="195"/>
    </row>
    <row r="67" spans="1:39" s="184" customFormat="1" ht="32.450000000000003" customHeight="1">
      <c r="A67" s="207" t="s">
        <v>438</v>
      </c>
      <c r="B67" s="199" t="s">
        <v>361</v>
      </c>
      <c r="C67" s="195"/>
      <c r="D67" s="195"/>
      <c r="E67" s="195"/>
      <c r="F67" s="195"/>
      <c r="G67" s="195"/>
      <c r="H67" s="195">
        <v>733100</v>
      </c>
      <c r="I67" s="195">
        <f t="shared" ref="I67" si="179">G67+H67</f>
        <v>733100</v>
      </c>
      <c r="J67" s="195"/>
      <c r="K67" s="195">
        <f t="shared" si="151"/>
        <v>733100</v>
      </c>
      <c r="L67" s="195"/>
      <c r="M67" s="195">
        <f t="shared" si="152"/>
        <v>733100</v>
      </c>
      <c r="N67" s="195">
        <v>0</v>
      </c>
      <c r="O67" s="195">
        <f t="shared" si="153"/>
        <v>733100</v>
      </c>
      <c r="P67" s="195">
        <v>2964186.3</v>
      </c>
      <c r="Q67" s="247">
        <f t="shared" si="154"/>
        <v>3697286.3</v>
      </c>
      <c r="R67" s="195"/>
      <c r="S67" s="195"/>
      <c r="T67" s="195"/>
      <c r="U67" s="195"/>
      <c r="V67" s="195"/>
      <c r="W67" s="195"/>
      <c r="X67" s="195"/>
      <c r="Y67" s="195"/>
      <c r="Z67" s="195"/>
      <c r="AA67" s="195"/>
      <c r="AB67" s="195"/>
      <c r="AC67" s="195"/>
      <c r="AD67" s="195"/>
      <c r="AE67" s="195"/>
      <c r="AF67" s="195"/>
      <c r="AG67" s="195"/>
      <c r="AH67" s="195"/>
      <c r="AI67" s="195"/>
      <c r="AJ67" s="195"/>
      <c r="AK67" s="195"/>
      <c r="AL67" s="195"/>
      <c r="AM67" s="195"/>
    </row>
    <row r="68" spans="1:39" s="184" customFormat="1" ht="32.450000000000003" customHeight="1">
      <c r="A68" s="207" t="s">
        <v>436</v>
      </c>
      <c r="B68" s="199" t="s">
        <v>361</v>
      </c>
      <c r="C68" s="195"/>
      <c r="D68" s="195"/>
      <c r="E68" s="195"/>
      <c r="F68" s="195"/>
      <c r="G68" s="195"/>
      <c r="H68" s="195">
        <v>1000000</v>
      </c>
      <c r="I68" s="195">
        <f t="shared" si="150"/>
        <v>1000000</v>
      </c>
      <c r="J68" s="195"/>
      <c r="K68" s="195">
        <f t="shared" si="151"/>
        <v>1000000</v>
      </c>
      <c r="L68" s="195"/>
      <c r="M68" s="195">
        <f t="shared" si="152"/>
        <v>1000000</v>
      </c>
      <c r="N68" s="195"/>
      <c r="O68" s="195">
        <f t="shared" si="153"/>
        <v>1000000</v>
      </c>
      <c r="P68" s="247"/>
      <c r="Q68" s="247">
        <f t="shared" si="154"/>
        <v>1000000</v>
      </c>
      <c r="R68" s="195"/>
      <c r="S68" s="195"/>
      <c r="T68" s="195"/>
      <c r="U68" s="195"/>
      <c r="V68" s="195"/>
      <c r="W68" s="195"/>
      <c r="X68" s="195"/>
      <c r="Y68" s="195"/>
      <c r="Z68" s="195"/>
      <c r="AA68" s="195"/>
      <c r="AB68" s="195"/>
      <c r="AC68" s="195"/>
      <c r="AD68" s="195"/>
      <c r="AE68" s="195"/>
      <c r="AF68" s="195"/>
      <c r="AG68" s="195"/>
      <c r="AH68" s="195"/>
      <c r="AI68" s="195"/>
      <c r="AJ68" s="195"/>
      <c r="AK68" s="195"/>
      <c r="AL68" s="195"/>
      <c r="AM68" s="195"/>
    </row>
    <row r="69" spans="1:39" s="184" customFormat="1" ht="32.450000000000003" customHeight="1">
      <c r="A69" s="207" t="s">
        <v>437</v>
      </c>
      <c r="B69" s="199" t="s">
        <v>361</v>
      </c>
      <c r="C69" s="195"/>
      <c r="D69" s="195"/>
      <c r="E69" s="195"/>
      <c r="F69" s="195"/>
      <c r="G69" s="195"/>
      <c r="H69" s="195">
        <v>2000000</v>
      </c>
      <c r="I69" s="195">
        <f t="shared" si="150"/>
        <v>2000000</v>
      </c>
      <c r="J69" s="195"/>
      <c r="K69" s="195">
        <f t="shared" si="151"/>
        <v>2000000</v>
      </c>
      <c r="L69" s="195"/>
      <c r="M69" s="195">
        <f t="shared" si="152"/>
        <v>2000000</v>
      </c>
      <c r="N69" s="195"/>
      <c r="O69" s="195">
        <f t="shared" si="153"/>
        <v>2000000</v>
      </c>
      <c r="P69" s="247"/>
      <c r="Q69" s="247">
        <f t="shared" si="154"/>
        <v>2000000</v>
      </c>
      <c r="R69" s="195"/>
      <c r="S69" s="195"/>
      <c r="T69" s="195"/>
      <c r="U69" s="195"/>
      <c r="V69" s="195"/>
      <c r="W69" s="195"/>
      <c r="X69" s="195"/>
      <c r="Y69" s="195"/>
      <c r="Z69" s="195"/>
      <c r="AA69" s="195"/>
      <c r="AB69" s="195"/>
      <c r="AC69" s="195"/>
      <c r="AD69" s="195"/>
      <c r="AE69" s="195"/>
      <c r="AF69" s="195"/>
      <c r="AG69" s="195"/>
      <c r="AH69" s="195"/>
      <c r="AI69" s="195"/>
      <c r="AJ69" s="195"/>
      <c r="AK69" s="195"/>
      <c r="AL69" s="195"/>
      <c r="AM69" s="195"/>
    </row>
    <row r="70" spans="1:39" s="184" customFormat="1" ht="32.450000000000003" customHeight="1">
      <c r="A70" s="207" t="s">
        <v>439</v>
      </c>
      <c r="B70" s="199" t="s">
        <v>361</v>
      </c>
      <c r="C70" s="195"/>
      <c r="D70" s="195"/>
      <c r="E70" s="195"/>
      <c r="F70" s="195"/>
      <c r="G70" s="195"/>
      <c r="H70" s="195">
        <v>14130586.16</v>
      </c>
      <c r="I70" s="195">
        <f t="shared" si="150"/>
        <v>14130586.16</v>
      </c>
      <c r="J70" s="195"/>
      <c r="K70" s="195">
        <f t="shared" si="151"/>
        <v>14130586.16</v>
      </c>
      <c r="L70" s="195"/>
      <c r="M70" s="195">
        <f t="shared" si="152"/>
        <v>14130586.16</v>
      </c>
      <c r="N70" s="195"/>
      <c r="O70" s="195">
        <f t="shared" si="153"/>
        <v>14130586.16</v>
      </c>
      <c r="P70" s="247"/>
      <c r="Q70" s="247">
        <f t="shared" si="154"/>
        <v>14130586.16</v>
      </c>
      <c r="R70" s="195"/>
      <c r="S70" s="195"/>
      <c r="T70" s="195"/>
      <c r="U70" s="195"/>
      <c r="V70" s="195"/>
      <c r="W70" s="195"/>
      <c r="X70" s="195"/>
      <c r="Y70" s="195"/>
      <c r="Z70" s="195"/>
      <c r="AA70" s="195"/>
      <c r="AB70" s="195"/>
      <c r="AC70" s="195"/>
      <c r="AD70" s="195"/>
      <c r="AE70" s="195"/>
      <c r="AF70" s="195"/>
      <c r="AG70" s="195"/>
      <c r="AH70" s="195"/>
      <c r="AI70" s="195"/>
      <c r="AJ70" s="195"/>
      <c r="AK70" s="195"/>
      <c r="AL70" s="195"/>
      <c r="AM70" s="195"/>
    </row>
    <row r="71" spans="1:39" s="184" customFormat="1" ht="32.450000000000003" customHeight="1">
      <c r="A71" s="207" t="s">
        <v>440</v>
      </c>
      <c r="B71" s="199" t="s">
        <v>361</v>
      </c>
      <c r="C71" s="195"/>
      <c r="D71" s="195"/>
      <c r="E71" s="195"/>
      <c r="F71" s="195"/>
      <c r="G71" s="195"/>
      <c r="H71" s="195">
        <v>602506.07999999996</v>
      </c>
      <c r="I71" s="195">
        <f t="shared" si="150"/>
        <v>602506.07999999996</v>
      </c>
      <c r="J71" s="195"/>
      <c r="K71" s="195">
        <f t="shared" si="151"/>
        <v>602506.07999999996</v>
      </c>
      <c r="L71" s="195"/>
      <c r="M71" s="195">
        <f t="shared" si="152"/>
        <v>602506.07999999996</v>
      </c>
      <c r="N71" s="195"/>
      <c r="O71" s="195">
        <f t="shared" si="153"/>
        <v>602506.07999999996</v>
      </c>
      <c r="P71" s="247"/>
      <c r="Q71" s="247">
        <f t="shared" si="154"/>
        <v>602506.07999999996</v>
      </c>
      <c r="R71" s="195"/>
      <c r="S71" s="195"/>
      <c r="T71" s="195"/>
      <c r="U71" s="195"/>
      <c r="V71" s="195"/>
      <c r="W71" s="195"/>
      <c r="X71" s="195"/>
      <c r="Y71" s="195"/>
      <c r="Z71" s="195"/>
      <c r="AA71" s="195"/>
      <c r="AB71" s="195"/>
      <c r="AC71" s="195"/>
      <c r="AD71" s="195"/>
      <c r="AE71" s="195"/>
      <c r="AF71" s="195"/>
      <c r="AG71" s="195"/>
      <c r="AH71" s="195"/>
      <c r="AI71" s="195"/>
      <c r="AJ71" s="195"/>
      <c r="AK71" s="195"/>
      <c r="AL71" s="195"/>
      <c r="AM71" s="195"/>
    </row>
    <row r="72" spans="1:39" s="184" customFormat="1" ht="32.450000000000003" customHeight="1">
      <c r="A72" s="207" t="s">
        <v>441</v>
      </c>
      <c r="B72" s="199" t="s">
        <v>361</v>
      </c>
      <c r="C72" s="195"/>
      <c r="D72" s="195"/>
      <c r="E72" s="195"/>
      <c r="F72" s="195"/>
      <c r="G72" s="195"/>
      <c r="H72" s="195">
        <v>901734</v>
      </c>
      <c r="I72" s="195">
        <f t="shared" si="150"/>
        <v>901734</v>
      </c>
      <c r="J72" s="195"/>
      <c r="K72" s="195">
        <f t="shared" si="151"/>
        <v>901734</v>
      </c>
      <c r="L72" s="195"/>
      <c r="M72" s="195">
        <f t="shared" si="152"/>
        <v>901734</v>
      </c>
      <c r="N72" s="195"/>
      <c r="O72" s="195">
        <f t="shared" si="153"/>
        <v>901734</v>
      </c>
      <c r="P72" s="247"/>
      <c r="Q72" s="247">
        <f t="shared" si="154"/>
        <v>901734</v>
      </c>
      <c r="R72" s="195"/>
      <c r="S72" s="195"/>
      <c r="T72" s="195"/>
      <c r="U72" s="195"/>
      <c r="V72" s="195"/>
      <c r="W72" s="195"/>
      <c r="X72" s="195"/>
      <c r="Y72" s="195"/>
      <c r="Z72" s="195"/>
      <c r="AA72" s="195"/>
      <c r="AB72" s="195"/>
      <c r="AC72" s="195"/>
      <c r="AD72" s="195"/>
      <c r="AE72" s="195"/>
      <c r="AF72" s="195"/>
      <c r="AG72" s="195"/>
      <c r="AH72" s="195"/>
      <c r="AI72" s="195"/>
      <c r="AJ72" s="195"/>
      <c r="AK72" s="195"/>
      <c r="AL72" s="195"/>
      <c r="AM72" s="195"/>
    </row>
    <row r="73" spans="1:39" s="184" customFormat="1" ht="32.450000000000003" customHeight="1">
      <c r="A73" s="207" t="s">
        <v>443</v>
      </c>
      <c r="B73" s="199" t="s">
        <v>361</v>
      </c>
      <c r="C73" s="195"/>
      <c r="D73" s="195"/>
      <c r="E73" s="195"/>
      <c r="F73" s="195"/>
      <c r="G73" s="195"/>
      <c r="H73" s="195">
        <v>367840</v>
      </c>
      <c r="I73" s="195">
        <f t="shared" si="150"/>
        <v>367840</v>
      </c>
      <c r="J73" s="195"/>
      <c r="K73" s="195">
        <f t="shared" si="151"/>
        <v>367840</v>
      </c>
      <c r="L73" s="195"/>
      <c r="M73" s="195">
        <f t="shared" si="152"/>
        <v>367840</v>
      </c>
      <c r="N73" s="195"/>
      <c r="O73" s="195">
        <f t="shared" si="153"/>
        <v>367840</v>
      </c>
      <c r="P73" s="247"/>
      <c r="Q73" s="247">
        <f t="shared" si="154"/>
        <v>367840</v>
      </c>
      <c r="R73" s="195"/>
      <c r="S73" s="195"/>
      <c r="T73" s="195"/>
      <c r="U73" s="195"/>
      <c r="V73" s="195"/>
      <c r="W73" s="195"/>
      <c r="X73" s="195"/>
      <c r="Y73" s="195"/>
      <c r="Z73" s="195"/>
      <c r="AA73" s="195"/>
      <c r="AB73" s="195"/>
      <c r="AC73" s="195"/>
      <c r="AD73" s="195"/>
      <c r="AE73" s="195"/>
      <c r="AF73" s="195"/>
      <c r="AG73" s="195"/>
      <c r="AH73" s="195"/>
      <c r="AI73" s="195"/>
      <c r="AJ73" s="195"/>
      <c r="AK73" s="195"/>
      <c r="AL73" s="195"/>
      <c r="AM73" s="195"/>
    </row>
    <row r="74" spans="1:39" s="184" customFormat="1" ht="32.450000000000003" customHeight="1">
      <c r="A74" s="218" t="s">
        <v>447</v>
      </c>
      <c r="B74" s="199" t="s">
        <v>361</v>
      </c>
      <c r="C74" s="195"/>
      <c r="D74" s="195"/>
      <c r="E74" s="195"/>
      <c r="F74" s="195"/>
      <c r="G74" s="195"/>
      <c r="H74" s="195"/>
      <c r="I74" s="195"/>
      <c r="J74" s="195">
        <v>561000</v>
      </c>
      <c r="K74" s="195">
        <f t="shared" si="151"/>
        <v>561000</v>
      </c>
      <c r="L74" s="195"/>
      <c r="M74" s="195">
        <f t="shared" si="152"/>
        <v>561000</v>
      </c>
      <c r="N74" s="195"/>
      <c r="O74" s="195">
        <f t="shared" si="153"/>
        <v>561000</v>
      </c>
      <c r="P74" s="247"/>
      <c r="Q74" s="247">
        <f t="shared" si="154"/>
        <v>561000</v>
      </c>
      <c r="R74" s="195"/>
      <c r="S74" s="195"/>
      <c r="T74" s="195"/>
      <c r="U74" s="195"/>
      <c r="V74" s="195"/>
      <c r="W74" s="195"/>
      <c r="X74" s="195"/>
      <c r="Y74" s="195"/>
      <c r="Z74" s="195"/>
      <c r="AA74" s="195"/>
      <c r="AB74" s="195"/>
      <c r="AC74" s="195"/>
      <c r="AD74" s="195"/>
      <c r="AE74" s="195"/>
      <c r="AF74" s="195"/>
      <c r="AG74" s="195"/>
      <c r="AH74" s="195"/>
      <c r="AI74" s="195"/>
      <c r="AJ74" s="195"/>
      <c r="AK74" s="195"/>
      <c r="AL74" s="195"/>
      <c r="AM74" s="195"/>
    </row>
    <row r="75" spans="1:39" s="184" customFormat="1" ht="32.450000000000003" customHeight="1">
      <c r="A75" s="218" t="s">
        <v>449</v>
      </c>
      <c r="B75" s="199" t="s">
        <v>361</v>
      </c>
      <c r="C75" s="195"/>
      <c r="D75" s="195"/>
      <c r="E75" s="195"/>
      <c r="F75" s="195"/>
      <c r="G75" s="195"/>
      <c r="H75" s="195"/>
      <c r="I75" s="195"/>
      <c r="J75" s="195">
        <v>290000</v>
      </c>
      <c r="K75" s="195">
        <f t="shared" si="151"/>
        <v>290000</v>
      </c>
      <c r="L75" s="195"/>
      <c r="M75" s="195">
        <f t="shared" si="152"/>
        <v>290000</v>
      </c>
      <c r="N75" s="195"/>
      <c r="O75" s="195">
        <f t="shared" si="153"/>
        <v>290000</v>
      </c>
      <c r="P75" s="247"/>
      <c r="Q75" s="247">
        <f t="shared" si="154"/>
        <v>290000</v>
      </c>
      <c r="R75" s="195"/>
      <c r="S75" s="195"/>
      <c r="T75" s="195"/>
      <c r="U75" s="195"/>
      <c r="V75" s="195"/>
      <c r="W75" s="195"/>
      <c r="X75" s="195"/>
      <c r="Y75" s="195"/>
      <c r="Z75" s="195"/>
      <c r="AA75" s="195"/>
      <c r="AB75" s="195"/>
      <c r="AC75" s="195"/>
      <c r="AD75" s="195"/>
      <c r="AE75" s="195"/>
      <c r="AF75" s="195"/>
      <c r="AG75" s="195"/>
      <c r="AH75" s="195"/>
      <c r="AI75" s="195"/>
      <c r="AJ75" s="195"/>
      <c r="AK75" s="195"/>
      <c r="AL75" s="195"/>
      <c r="AM75" s="195"/>
    </row>
    <row r="76" spans="1:39" s="184" customFormat="1" ht="19.899999999999999" customHeight="1">
      <c r="A76" s="218" t="s">
        <v>450</v>
      </c>
      <c r="B76" s="199" t="s">
        <v>361</v>
      </c>
      <c r="C76" s="195"/>
      <c r="D76" s="195"/>
      <c r="E76" s="195"/>
      <c r="F76" s="195"/>
      <c r="G76" s="195"/>
      <c r="H76" s="195"/>
      <c r="I76" s="195"/>
      <c r="J76" s="195">
        <v>150000</v>
      </c>
      <c r="K76" s="195">
        <f t="shared" si="151"/>
        <v>150000</v>
      </c>
      <c r="L76" s="195"/>
      <c r="M76" s="195">
        <f t="shared" si="152"/>
        <v>150000</v>
      </c>
      <c r="N76" s="195"/>
      <c r="O76" s="195">
        <f t="shared" si="153"/>
        <v>150000</v>
      </c>
      <c r="P76" s="247"/>
      <c r="Q76" s="247">
        <f t="shared" si="154"/>
        <v>150000</v>
      </c>
      <c r="R76" s="195"/>
      <c r="S76" s="195"/>
      <c r="T76" s="195"/>
      <c r="U76" s="195"/>
      <c r="V76" s="195"/>
      <c r="W76" s="195"/>
      <c r="X76" s="195"/>
      <c r="Y76" s="195"/>
      <c r="Z76" s="195"/>
      <c r="AA76" s="195"/>
      <c r="AB76" s="195"/>
      <c r="AC76" s="195"/>
      <c r="AD76" s="195"/>
      <c r="AE76" s="195"/>
      <c r="AF76" s="195"/>
      <c r="AG76" s="195"/>
      <c r="AH76" s="195"/>
      <c r="AI76" s="195"/>
      <c r="AJ76" s="195"/>
      <c r="AK76" s="195"/>
      <c r="AL76" s="195"/>
      <c r="AM76" s="195"/>
    </row>
    <row r="77" spans="1:39" s="184" customFormat="1" ht="34.15" customHeight="1">
      <c r="A77" s="218" t="s">
        <v>453</v>
      </c>
      <c r="B77" s="199" t="s">
        <v>361</v>
      </c>
      <c r="C77" s="195"/>
      <c r="D77" s="195"/>
      <c r="E77" s="195"/>
      <c r="F77" s="195"/>
      <c r="G77" s="195"/>
      <c r="H77" s="195"/>
      <c r="I77" s="195"/>
      <c r="J77" s="195">
        <v>256033</v>
      </c>
      <c r="K77" s="195">
        <f t="shared" si="151"/>
        <v>256033</v>
      </c>
      <c r="L77" s="195"/>
      <c r="M77" s="195">
        <f t="shared" si="152"/>
        <v>256033</v>
      </c>
      <c r="N77" s="195"/>
      <c r="O77" s="195">
        <f t="shared" si="153"/>
        <v>256033</v>
      </c>
      <c r="P77" s="247"/>
      <c r="Q77" s="247">
        <f t="shared" si="154"/>
        <v>256033</v>
      </c>
      <c r="R77" s="195"/>
      <c r="S77" s="195"/>
      <c r="T77" s="195"/>
      <c r="U77" s="195"/>
      <c r="V77" s="195"/>
      <c r="W77" s="195"/>
      <c r="X77" s="195"/>
      <c r="Y77" s="195"/>
      <c r="Z77" s="195"/>
      <c r="AA77" s="195"/>
      <c r="AB77" s="195"/>
      <c r="AC77" s="195"/>
      <c r="AD77" s="195"/>
      <c r="AE77" s="195"/>
      <c r="AF77" s="195"/>
      <c r="AG77" s="195"/>
      <c r="AH77" s="195"/>
      <c r="AI77" s="195"/>
      <c r="AJ77" s="195"/>
      <c r="AK77" s="195"/>
      <c r="AL77" s="195"/>
      <c r="AM77" s="195"/>
    </row>
    <row r="78" spans="1:39" s="190" customFormat="1">
      <c r="A78" s="202" t="s">
        <v>76</v>
      </c>
      <c r="B78" s="197" t="s">
        <v>112</v>
      </c>
      <c r="C78" s="194">
        <f t="shared" ref="C78:R78" si="180">SUM(C79:C93)</f>
        <v>697295033.34000003</v>
      </c>
      <c r="D78" s="194">
        <f t="shared" si="180"/>
        <v>36988328.399999999</v>
      </c>
      <c r="E78" s="194">
        <f t="shared" si="180"/>
        <v>734283361.74000001</v>
      </c>
      <c r="F78" s="194">
        <f t="shared" si="180"/>
        <v>0</v>
      </c>
      <c r="G78" s="194">
        <f t="shared" si="180"/>
        <v>734283361.74000001</v>
      </c>
      <c r="H78" s="194">
        <f t="shared" ref="H78:I78" si="181">SUM(H79:H93)</f>
        <v>4581200</v>
      </c>
      <c r="I78" s="194">
        <f t="shared" si="181"/>
        <v>738864561.74000001</v>
      </c>
      <c r="J78" s="194">
        <f t="shared" ref="J78:K78" si="182">SUM(J79:J93)</f>
        <v>1062200</v>
      </c>
      <c r="K78" s="194">
        <f t="shared" si="182"/>
        <v>739926761.74000001</v>
      </c>
      <c r="L78" s="194">
        <f t="shared" ref="L78:M78" si="183">SUM(L79:L93)</f>
        <v>0</v>
      </c>
      <c r="M78" s="194">
        <f t="shared" si="183"/>
        <v>739926761.74000001</v>
      </c>
      <c r="N78" s="194">
        <f t="shared" ref="N78:O78" si="184">SUM(N79:N93)</f>
        <v>2985224</v>
      </c>
      <c r="O78" s="194">
        <f t="shared" si="184"/>
        <v>742911985.74000001</v>
      </c>
      <c r="P78" s="246">
        <f t="shared" ref="P78:Q78" si="185">SUM(P79:P93)</f>
        <v>6746845.1999999993</v>
      </c>
      <c r="Q78" s="246">
        <f t="shared" si="185"/>
        <v>749658830.94000006</v>
      </c>
      <c r="R78" s="194">
        <f t="shared" si="180"/>
        <v>712019938.13</v>
      </c>
      <c r="S78" s="194">
        <f t="shared" ref="S78:T78" si="186">SUM(S79:S93)</f>
        <v>30631050</v>
      </c>
      <c r="T78" s="194">
        <f t="shared" si="186"/>
        <v>742650988.13</v>
      </c>
      <c r="U78" s="194">
        <f t="shared" ref="U78:V78" si="187">SUM(U79:U93)</f>
        <v>0</v>
      </c>
      <c r="V78" s="194">
        <f t="shared" si="187"/>
        <v>742650988.13</v>
      </c>
      <c r="W78" s="194">
        <f t="shared" ref="W78:X78" si="188">SUM(W79:W93)</f>
        <v>-1835120</v>
      </c>
      <c r="X78" s="194">
        <f t="shared" si="188"/>
        <v>740815868.13</v>
      </c>
      <c r="Y78" s="194">
        <f t="shared" ref="Y78:Z78" si="189">SUM(Y79:Y93)</f>
        <v>0</v>
      </c>
      <c r="Z78" s="194">
        <f t="shared" si="189"/>
        <v>740815868.13</v>
      </c>
      <c r="AA78" s="194">
        <f>SUM(AA79:AA93)</f>
        <v>719574470.25</v>
      </c>
      <c r="AB78" s="194">
        <f t="shared" ref="AB78:AC78" si="190">SUM(AB79:AB93)</f>
        <v>32100110</v>
      </c>
      <c r="AC78" s="194">
        <f t="shared" si="190"/>
        <v>751674580.25</v>
      </c>
      <c r="AD78" s="194">
        <f t="shared" ref="AD78:AE78" si="191">SUM(AD79:AD93)</f>
        <v>0</v>
      </c>
      <c r="AE78" s="194">
        <f t="shared" si="191"/>
        <v>751674580.25</v>
      </c>
      <c r="AF78" s="194">
        <f t="shared" ref="AF78:AG78" si="192">SUM(AF79:AF93)</f>
        <v>0</v>
      </c>
      <c r="AG78" s="194">
        <f t="shared" si="192"/>
        <v>751674580.25</v>
      </c>
      <c r="AH78" s="194">
        <f t="shared" ref="AH78:AI78" si="193">SUM(AH79:AH93)</f>
        <v>0</v>
      </c>
      <c r="AI78" s="194">
        <f t="shared" si="193"/>
        <v>751674580.25</v>
      </c>
      <c r="AJ78" s="194">
        <f t="shared" ref="AJ78:AM78" si="194">SUM(AJ79:AJ93)</f>
        <v>-8630275.8900000006</v>
      </c>
      <c r="AK78" s="194">
        <f t="shared" si="194"/>
        <v>743044304.36000001</v>
      </c>
      <c r="AL78" s="194">
        <f t="shared" si="194"/>
        <v>-8630275.8900000006</v>
      </c>
      <c r="AM78" s="194">
        <f t="shared" si="194"/>
        <v>743044304.36000001</v>
      </c>
    </row>
    <row r="79" spans="1:39" s="184" customFormat="1" ht="37.15" customHeight="1">
      <c r="A79" s="203" t="s">
        <v>367</v>
      </c>
      <c r="B79" s="198" t="s">
        <v>368</v>
      </c>
      <c r="C79" s="195">
        <v>6140661.2000000002</v>
      </c>
      <c r="D79" s="195"/>
      <c r="E79" s="195">
        <f>C79+D79</f>
        <v>6140661.2000000002</v>
      </c>
      <c r="F79" s="195"/>
      <c r="G79" s="195">
        <f>E79+F79</f>
        <v>6140661.2000000002</v>
      </c>
      <c r="H79" s="195"/>
      <c r="I79" s="195">
        <f>G79+H79</f>
        <v>6140661.2000000002</v>
      </c>
      <c r="J79" s="195"/>
      <c r="K79" s="195">
        <f>I79+J79</f>
        <v>6140661.2000000002</v>
      </c>
      <c r="L79" s="195"/>
      <c r="M79" s="195">
        <f>K79+L79</f>
        <v>6140661.2000000002</v>
      </c>
      <c r="N79" s="195"/>
      <c r="O79" s="195">
        <f>M79+N79</f>
        <v>6140661.2000000002</v>
      </c>
      <c r="P79" s="247"/>
      <c r="Q79" s="247">
        <f>O79+P79</f>
        <v>6140661.2000000002</v>
      </c>
      <c r="R79" s="195">
        <v>4918525.4400000004</v>
      </c>
      <c r="S79" s="195"/>
      <c r="T79" s="195">
        <f>R79+S79</f>
        <v>4918525.4400000004</v>
      </c>
      <c r="U79" s="195"/>
      <c r="V79" s="195">
        <f>T79+U79</f>
        <v>4918525.4400000004</v>
      </c>
      <c r="W79" s="195"/>
      <c r="X79" s="195">
        <f>V79+W79</f>
        <v>4918525.4400000004</v>
      </c>
      <c r="Y79" s="195"/>
      <c r="Z79" s="195">
        <f>X79+Y79</f>
        <v>4918525.4400000004</v>
      </c>
      <c r="AA79" s="195">
        <v>4912528.96</v>
      </c>
      <c r="AB79" s="195"/>
      <c r="AC79" s="195">
        <f>AA79+AB79</f>
        <v>4912528.96</v>
      </c>
      <c r="AD79" s="195"/>
      <c r="AE79" s="195">
        <f>AC79+AD79</f>
        <v>4912528.96</v>
      </c>
      <c r="AF79" s="195"/>
      <c r="AG79" s="195">
        <f>AE79+AF79</f>
        <v>4912528.96</v>
      </c>
      <c r="AH79" s="195"/>
      <c r="AI79" s="195">
        <f>AG79+AH79</f>
        <v>4912528.96</v>
      </c>
      <c r="AJ79" s="195"/>
      <c r="AK79" s="195">
        <f>AI79+AJ79</f>
        <v>4912528.96</v>
      </c>
      <c r="AL79" s="195"/>
      <c r="AM79" s="195">
        <f>AK79+AL79</f>
        <v>4912528.96</v>
      </c>
    </row>
    <row r="80" spans="1:39" s="184" customFormat="1" ht="19.899999999999999" customHeight="1">
      <c r="A80" s="203" t="s">
        <v>369</v>
      </c>
      <c r="B80" s="198" t="s">
        <v>368</v>
      </c>
      <c r="C80" s="195">
        <v>366140.1</v>
      </c>
      <c r="D80" s="195"/>
      <c r="E80" s="195">
        <f t="shared" ref="E80:E93" si="195">C80+D80</f>
        <v>366140.1</v>
      </c>
      <c r="F80" s="195"/>
      <c r="G80" s="195">
        <f t="shared" ref="G80:G93" si="196">E80+F80</f>
        <v>366140.1</v>
      </c>
      <c r="H80" s="195"/>
      <c r="I80" s="195">
        <f t="shared" ref="I80:I93" si="197">G80+H80</f>
        <v>366140.1</v>
      </c>
      <c r="J80" s="195"/>
      <c r="K80" s="195">
        <f t="shared" ref="K80:K93" si="198">I80+J80</f>
        <v>366140.1</v>
      </c>
      <c r="L80" s="195"/>
      <c r="M80" s="195">
        <f t="shared" ref="M80:M93" si="199">K80+L80</f>
        <v>366140.1</v>
      </c>
      <c r="N80" s="195"/>
      <c r="O80" s="195">
        <f t="shared" ref="O80:O93" si="200">M80+N80</f>
        <v>366140.1</v>
      </c>
      <c r="P80" s="247"/>
      <c r="Q80" s="247">
        <f t="shared" ref="Q80:Q93" si="201">O80+P80</f>
        <v>366140.1</v>
      </c>
      <c r="R80" s="195">
        <v>369351.5</v>
      </c>
      <c r="S80" s="195"/>
      <c r="T80" s="195">
        <f>R80+S80</f>
        <v>369351.5</v>
      </c>
      <c r="U80" s="195"/>
      <c r="V80" s="195">
        <f>T80+U80</f>
        <v>369351.5</v>
      </c>
      <c r="W80" s="195"/>
      <c r="X80" s="195">
        <f>V80+W80</f>
        <v>369351.5</v>
      </c>
      <c r="Y80" s="195"/>
      <c r="Z80" s="195">
        <f>X80+Y80</f>
        <v>369351.5</v>
      </c>
      <c r="AA80" s="195">
        <v>382325.56</v>
      </c>
      <c r="AB80" s="195"/>
      <c r="AC80" s="195">
        <f>AA80+AB80</f>
        <v>382325.56</v>
      </c>
      <c r="AD80" s="195"/>
      <c r="AE80" s="195">
        <f>AC80+AD80</f>
        <v>382325.56</v>
      </c>
      <c r="AF80" s="195"/>
      <c r="AG80" s="195">
        <f>AE80+AF80</f>
        <v>382325.56</v>
      </c>
      <c r="AH80" s="195"/>
      <c r="AI80" s="195">
        <f>AG80+AH80</f>
        <v>382325.56</v>
      </c>
      <c r="AJ80" s="195"/>
      <c r="AK80" s="195">
        <f>AI80+AJ80</f>
        <v>382325.56</v>
      </c>
      <c r="AL80" s="195"/>
      <c r="AM80" s="195">
        <f>AK80+AL80</f>
        <v>382325.56</v>
      </c>
    </row>
    <row r="81" spans="1:39" s="184" customFormat="1" ht="42.6" customHeight="1">
      <c r="A81" s="203" t="s">
        <v>370</v>
      </c>
      <c r="B81" s="198" t="s">
        <v>368</v>
      </c>
      <c r="C81" s="195">
        <v>14000</v>
      </c>
      <c r="D81" s="195"/>
      <c r="E81" s="195">
        <f t="shared" si="195"/>
        <v>14000</v>
      </c>
      <c r="F81" s="195"/>
      <c r="G81" s="195">
        <f t="shared" si="196"/>
        <v>14000</v>
      </c>
      <c r="H81" s="195"/>
      <c r="I81" s="195">
        <f t="shared" si="197"/>
        <v>14000</v>
      </c>
      <c r="J81" s="195"/>
      <c r="K81" s="195">
        <f t="shared" si="198"/>
        <v>14000</v>
      </c>
      <c r="L81" s="195"/>
      <c r="M81" s="195">
        <f t="shared" si="199"/>
        <v>14000</v>
      </c>
      <c r="N81" s="195"/>
      <c r="O81" s="195">
        <f t="shared" si="200"/>
        <v>14000</v>
      </c>
      <c r="P81" s="247"/>
      <c r="Q81" s="247">
        <f t="shared" si="201"/>
        <v>14000</v>
      </c>
      <c r="R81" s="195">
        <v>14000</v>
      </c>
      <c r="S81" s="195"/>
      <c r="T81" s="195">
        <f t="shared" ref="T81:T93" si="202">R81+S81</f>
        <v>14000</v>
      </c>
      <c r="U81" s="195"/>
      <c r="V81" s="195">
        <f t="shared" ref="V81:V89" si="203">T81+U81</f>
        <v>14000</v>
      </c>
      <c r="W81" s="195"/>
      <c r="X81" s="195">
        <f t="shared" ref="X81:X89" si="204">V81+W81</f>
        <v>14000</v>
      </c>
      <c r="Y81" s="195"/>
      <c r="Z81" s="195">
        <f t="shared" ref="Z81:Z89" si="205">X81+Y81</f>
        <v>14000</v>
      </c>
      <c r="AA81" s="195">
        <v>14000</v>
      </c>
      <c r="AB81" s="195"/>
      <c r="AC81" s="195">
        <f t="shared" ref="AC81:AC93" si="206">AA81+AB81</f>
        <v>14000</v>
      </c>
      <c r="AD81" s="195"/>
      <c r="AE81" s="195">
        <f t="shared" ref="AE81:AE89" si="207">AC81+AD81</f>
        <v>14000</v>
      </c>
      <c r="AF81" s="195"/>
      <c r="AG81" s="195">
        <f t="shared" ref="AG81:AG89" si="208">AE81+AF81</f>
        <v>14000</v>
      </c>
      <c r="AH81" s="195"/>
      <c r="AI81" s="195">
        <f t="shared" ref="AI81:AI89" si="209">AG81+AH81</f>
        <v>14000</v>
      </c>
      <c r="AJ81" s="195"/>
      <c r="AK81" s="195">
        <f t="shared" ref="AK81:AK89" si="210">AI81+AJ81</f>
        <v>14000</v>
      </c>
      <c r="AL81" s="195"/>
      <c r="AM81" s="195">
        <f t="shared" ref="AM81:AM89" si="211">AK81+AL81</f>
        <v>14000</v>
      </c>
    </row>
    <row r="82" spans="1:39" s="184" customFormat="1" ht="31.15" customHeight="1">
      <c r="A82" s="203" t="s">
        <v>371</v>
      </c>
      <c r="B82" s="198" t="s">
        <v>368</v>
      </c>
      <c r="C82" s="195">
        <v>35000</v>
      </c>
      <c r="D82" s="195"/>
      <c r="E82" s="195">
        <f t="shared" si="195"/>
        <v>35000</v>
      </c>
      <c r="F82" s="195"/>
      <c r="G82" s="195">
        <f t="shared" si="196"/>
        <v>35000</v>
      </c>
      <c r="H82" s="195"/>
      <c r="I82" s="195">
        <f t="shared" si="197"/>
        <v>35000</v>
      </c>
      <c r="J82" s="195"/>
      <c r="K82" s="195">
        <f t="shared" si="198"/>
        <v>35000</v>
      </c>
      <c r="L82" s="195"/>
      <c r="M82" s="195">
        <f t="shared" si="199"/>
        <v>35000</v>
      </c>
      <c r="N82" s="195"/>
      <c r="O82" s="195">
        <f t="shared" si="200"/>
        <v>35000</v>
      </c>
      <c r="P82" s="247"/>
      <c r="Q82" s="247">
        <f t="shared" si="201"/>
        <v>35000</v>
      </c>
      <c r="R82" s="195">
        <v>35000</v>
      </c>
      <c r="S82" s="195"/>
      <c r="T82" s="195">
        <f t="shared" si="202"/>
        <v>35000</v>
      </c>
      <c r="U82" s="195"/>
      <c r="V82" s="195">
        <f t="shared" si="203"/>
        <v>35000</v>
      </c>
      <c r="W82" s="195"/>
      <c r="X82" s="195">
        <f t="shared" si="204"/>
        <v>35000</v>
      </c>
      <c r="Y82" s="195"/>
      <c r="Z82" s="195">
        <f t="shared" si="205"/>
        <v>35000</v>
      </c>
      <c r="AA82" s="195">
        <v>35000</v>
      </c>
      <c r="AB82" s="195"/>
      <c r="AC82" s="195">
        <f t="shared" si="206"/>
        <v>35000</v>
      </c>
      <c r="AD82" s="195"/>
      <c r="AE82" s="195">
        <f t="shared" si="207"/>
        <v>35000</v>
      </c>
      <c r="AF82" s="195"/>
      <c r="AG82" s="195">
        <f t="shared" si="208"/>
        <v>35000</v>
      </c>
      <c r="AH82" s="195"/>
      <c r="AI82" s="195">
        <f t="shared" si="209"/>
        <v>35000</v>
      </c>
      <c r="AJ82" s="195"/>
      <c r="AK82" s="195">
        <f t="shared" si="210"/>
        <v>35000</v>
      </c>
      <c r="AL82" s="195"/>
      <c r="AM82" s="195">
        <f t="shared" si="211"/>
        <v>35000</v>
      </c>
    </row>
    <row r="83" spans="1:39" s="184" customFormat="1" ht="32.450000000000003" customHeight="1">
      <c r="A83" s="203" t="s">
        <v>372</v>
      </c>
      <c r="B83" s="198" t="s">
        <v>368</v>
      </c>
      <c r="C83" s="195">
        <v>4922960.71</v>
      </c>
      <c r="D83" s="195"/>
      <c r="E83" s="195">
        <f t="shared" si="195"/>
        <v>4922960.71</v>
      </c>
      <c r="F83" s="195"/>
      <c r="G83" s="195">
        <f t="shared" si="196"/>
        <v>4922960.71</v>
      </c>
      <c r="H83" s="195"/>
      <c r="I83" s="195">
        <f t="shared" si="197"/>
        <v>4922960.71</v>
      </c>
      <c r="J83" s="195"/>
      <c r="K83" s="195">
        <f t="shared" si="198"/>
        <v>4922960.71</v>
      </c>
      <c r="L83" s="195"/>
      <c r="M83" s="195">
        <f t="shared" si="199"/>
        <v>4922960.71</v>
      </c>
      <c r="N83" s="195"/>
      <c r="O83" s="195">
        <f t="shared" si="200"/>
        <v>4922960.71</v>
      </c>
      <c r="P83" s="247"/>
      <c r="Q83" s="247">
        <f t="shared" si="201"/>
        <v>4922960.71</v>
      </c>
      <c r="R83" s="195">
        <v>4922960.71</v>
      </c>
      <c r="S83" s="195"/>
      <c r="T83" s="195">
        <f t="shared" si="202"/>
        <v>4922960.71</v>
      </c>
      <c r="U83" s="195"/>
      <c r="V83" s="195">
        <f t="shared" si="203"/>
        <v>4922960.71</v>
      </c>
      <c r="W83" s="195"/>
      <c r="X83" s="195">
        <f t="shared" si="204"/>
        <v>4922960.71</v>
      </c>
      <c r="Y83" s="195"/>
      <c r="Z83" s="195">
        <f t="shared" si="205"/>
        <v>4922960.71</v>
      </c>
      <c r="AA83" s="195">
        <v>4922960.7</v>
      </c>
      <c r="AB83" s="195"/>
      <c r="AC83" s="195">
        <f t="shared" si="206"/>
        <v>4922960.7</v>
      </c>
      <c r="AD83" s="195"/>
      <c r="AE83" s="195">
        <f t="shared" si="207"/>
        <v>4922960.7</v>
      </c>
      <c r="AF83" s="195"/>
      <c r="AG83" s="195">
        <f t="shared" si="208"/>
        <v>4922960.7</v>
      </c>
      <c r="AH83" s="195"/>
      <c r="AI83" s="195">
        <f t="shared" si="209"/>
        <v>4922960.7</v>
      </c>
      <c r="AJ83" s="195"/>
      <c r="AK83" s="195">
        <f t="shared" si="210"/>
        <v>4922960.7</v>
      </c>
      <c r="AL83" s="195"/>
      <c r="AM83" s="195">
        <f t="shared" si="211"/>
        <v>4922960.7</v>
      </c>
    </row>
    <row r="84" spans="1:39" s="184" customFormat="1" ht="39.75" customHeight="1">
      <c r="A84" s="203" t="s">
        <v>434</v>
      </c>
      <c r="B84" s="198" t="s">
        <v>368</v>
      </c>
      <c r="C84" s="195">
        <v>42738210</v>
      </c>
      <c r="D84" s="195"/>
      <c r="E84" s="195">
        <f t="shared" si="195"/>
        <v>42738210</v>
      </c>
      <c r="F84" s="195"/>
      <c r="G84" s="195">
        <f t="shared" si="196"/>
        <v>42738210</v>
      </c>
      <c r="H84" s="195"/>
      <c r="I84" s="195">
        <f t="shared" si="197"/>
        <v>42738210</v>
      </c>
      <c r="J84" s="195"/>
      <c r="K84" s="195">
        <f t="shared" si="198"/>
        <v>42738210</v>
      </c>
      <c r="L84" s="195"/>
      <c r="M84" s="195">
        <f t="shared" si="199"/>
        <v>42738210</v>
      </c>
      <c r="N84" s="195">
        <v>0</v>
      </c>
      <c r="O84" s="195">
        <f t="shared" si="200"/>
        <v>42738210</v>
      </c>
      <c r="P84" s="195">
        <v>16644240</v>
      </c>
      <c r="Q84" s="247">
        <f t="shared" si="201"/>
        <v>59382450</v>
      </c>
      <c r="R84" s="195">
        <v>55320000</v>
      </c>
      <c r="S84" s="195"/>
      <c r="T84" s="195">
        <f t="shared" si="202"/>
        <v>55320000</v>
      </c>
      <c r="U84" s="195"/>
      <c r="V84" s="195">
        <f t="shared" si="203"/>
        <v>55320000</v>
      </c>
      <c r="W84" s="195"/>
      <c r="X84" s="195">
        <f t="shared" si="204"/>
        <v>55320000</v>
      </c>
      <c r="Y84" s="195"/>
      <c r="Z84" s="195">
        <f t="shared" si="205"/>
        <v>55320000</v>
      </c>
      <c r="AA84" s="195">
        <v>57532800</v>
      </c>
      <c r="AB84" s="195"/>
      <c r="AC84" s="195">
        <f t="shared" si="206"/>
        <v>57532800</v>
      </c>
      <c r="AD84" s="195"/>
      <c r="AE84" s="195">
        <f t="shared" si="207"/>
        <v>57532800</v>
      </c>
      <c r="AF84" s="195"/>
      <c r="AG84" s="195">
        <f t="shared" si="208"/>
        <v>57532800</v>
      </c>
      <c r="AH84" s="195"/>
      <c r="AI84" s="195">
        <f t="shared" si="209"/>
        <v>57532800</v>
      </c>
      <c r="AJ84" s="195"/>
      <c r="AK84" s="195">
        <f t="shared" si="210"/>
        <v>57532800</v>
      </c>
      <c r="AL84" s="195"/>
      <c r="AM84" s="195">
        <f t="shared" si="211"/>
        <v>57532800</v>
      </c>
    </row>
    <row r="85" spans="1:39" s="184" customFormat="1" ht="45" customHeight="1">
      <c r="A85" s="203" t="s">
        <v>374</v>
      </c>
      <c r="B85" s="198" t="s">
        <v>375</v>
      </c>
      <c r="C85" s="195">
        <v>6883340</v>
      </c>
      <c r="D85" s="195"/>
      <c r="E85" s="195">
        <f t="shared" si="195"/>
        <v>6883340</v>
      </c>
      <c r="F85" s="195"/>
      <c r="G85" s="195">
        <f t="shared" si="196"/>
        <v>6883340</v>
      </c>
      <c r="H85" s="195"/>
      <c r="I85" s="195">
        <f t="shared" si="197"/>
        <v>6883340</v>
      </c>
      <c r="J85" s="195"/>
      <c r="K85" s="195">
        <f t="shared" si="198"/>
        <v>6883340</v>
      </c>
      <c r="L85" s="195"/>
      <c r="M85" s="195">
        <f t="shared" si="199"/>
        <v>6883340</v>
      </c>
      <c r="N85" s="195">
        <v>2985224</v>
      </c>
      <c r="O85" s="195">
        <f t="shared" si="200"/>
        <v>9868564</v>
      </c>
      <c r="P85" s="247"/>
      <c r="Q85" s="247">
        <f t="shared" si="201"/>
        <v>9868564</v>
      </c>
      <c r="R85" s="195">
        <v>7967440</v>
      </c>
      <c r="S85" s="195"/>
      <c r="T85" s="195">
        <f t="shared" si="202"/>
        <v>7967440</v>
      </c>
      <c r="U85" s="195"/>
      <c r="V85" s="195">
        <f t="shared" si="203"/>
        <v>7967440</v>
      </c>
      <c r="W85" s="195">
        <v>-1835120</v>
      </c>
      <c r="X85" s="195">
        <f t="shared" si="204"/>
        <v>6132320</v>
      </c>
      <c r="Y85" s="195"/>
      <c r="Z85" s="195">
        <f t="shared" si="205"/>
        <v>6132320</v>
      </c>
      <c r="AA85" s="195">
        <v>7967440</v>
      </c>
      <c r="AB85" s="195">
        <v>-161940</v>
      </c>
      <c r="AC85" s="195">
        <f t="shared" si="206"/>
        <v>7805500</v>
      </c>
      <c r="AD85" s="195"/>
      <c r="AE85" s="195">
        <f t="shared" si="207"/>
        <v>7805500</v>
      </c>
      <c r="AF85" s="195"/>
      <c r="AG85" s="195">
        <f t="shared" si="208"/>
        <v>7805500</v>
      </c>
      <c r="AH85" s="195"/>
      <c r="AI85" s="195">
        <f t="shared" si="209"/>
        <v>7805500</v>
      </c>
      <c r="AJ85" s="195"/>
      <c r="AK85" s="195">
        <f t="shared" si="210"/>
        <v>7805500</v>
      </c>
      <c r="AL85" s="195"/>
      <c r="AM85" s="195">
        <f t="shared" si="211"/>
        <v>7805500</v>
      </c>
    </row>
    <row r="86" spans="1:39" s="184" customFormat="1" ht="51.6" customHeight="1">
      <c r="A86" s="203" t="s">
        <v>376</v>
      </c>
      <c r="B86" s="198" t="s">
        <v>377</v>
      </c>
      <c r="C86" s="195">
        <v>5594187.8600000003</v>
      </c>
      <c r="D86" s="195"/>
      <c r="E86" s="195">
        <f t="shared" si="195"/>
        <v>5594187.8600000003</v>
      </c>
      <c r="F86" s="195"/>
      <c r="G86" s="195">
        <f t="shared" si="196"/>
        <v>5594187.8600000003</v>
      </c>
      <c r="H86" s="195"/>
      <c r="I86" s="195">
        <f t="shared" si="197"/>
        <v>5594187.8600000003</v>
      </c>
      <c r="J86" s="195"/>
      <c r="K86" s="195">
        <f t="shared" si="198"/>
        <v>5594187.8600000003</v>
      </c>
      <c r="L86" s="195"/>
      <c r="M86" s="195">
        <f t="shared" si="199"/>
        <v>5594187.8600000003</v>
      </c>
      <c r="N86" s="195"/>
      <c r="O86" s="195">
        <f t="shared" si="200"/>
        <v>5594187.8600000003</v>
      </c>
      <c r="P86" s="247"/>
      <c r="Q86" s="247">
        <f t="shared" si="201"/>
        <v>5594187.8600000003</v>
      </c>
      <c r="R86" s="195">
        <v>5923107.0099999998</v>
      </c>
      <c r="S86" s="195"/>
      <c r="T86" s="195">
        <f t="shared" si="202"/>
        <v>5923107.0099999998</v>
      </c>
      <c r="U86" s="195"/>
      <c r="V86" s="195">
        <f t="shared" si="203"/>
        <v>5923107.0099999998</v>
      </c>
      <c r="W86" s="195"/>
      <c r="X86" s="195">
        <f t="shared" si="204"/>
        <v>5923107.0099999998</v>
      </c>
      <c r="Y86" s="195"/>
      <c r="Z86" s="195">
        <f t="shared" si="205"/>
        <v>5923107.0099999998</v>
      </c>
      <c r="AA86" s="195">
        <v>5923107.0099999998</v>
      </c>
      <c r="AB86" s="195"/>
      <c r="AC86" s="195">
        <f t="shared" si="206"/>
        <v>5923107.0099999998</v>
      </c>
      <c r="AD86" s="195"/>
      <c r="AE86" s="195">
        <f t="shared" si="207"/>
        <v>5923107.0099999998</v>
      </c>
      <c r="AF86" s="195"/>
      <c r="AG86" s="195">
        <f t="shared" si="208"/>
        <v>5923107.0099999998</v>
      </c>
      <c r="AH86" s="195"/>
      <c r="AI86" s="195">
        <f t="shared" si="209"/>
        <v>5923107.0099999998</v>
      </c>
      <c r="AJ86" s="195"/>
      <c r="AK86" s="195">
        <f t="shared" si="210"/>
        <v>5923107.0099999998</v>
      </c>
      <c r="AL86" s="195"/>
      <c r="AM86" s="195">
        <f t="shared" si="211"/>
        <v>5923107.0099999998</v>
      </c>
    </row>
    <row r="87" spans="1:39" s="184" customFormat="1" ht="29.45" customHeight="1">
      <c r="A87" s="203" t="s">
        <v>378</v>
      </c>
      <c r="B87" s="198" t="s">
        <v>379</v>
      </c>
      <c r="C87" s="195">
        <v>3343489.6999999993</v>
      </c>
      <c r="D87" s="195"/>
      <c r="E87" s="195">
        <f t="shared" si="195"/>
        <v>3343489.6999999993</v>
      </c>
      <c r="F87" s="195"/>
      <c r="G87" s="195">
        <f t="shared" si="196"/>
        <v>3343489.6999999993</v>
      </c>
      <c r="H87" s="195"/>
      <c r="I87" s="195">
        <f t="shared" si="197"/>
        <v>3343489.6999999993</v>
      </c>
      <c r="J87" s="195"/>
      <c r="K87" s="195">
        <f t="shared" si="198"/>
        <v>3343489.6999999993</v>
      </c>
      <c r="L87" s="195"/>
      <c r="M87" s="195">
        <f t="shared" si="199"/>
        <v>3343489.6999999993</v>
      </c>
      <c r="N87" s="195"/>
      <c r="O87" s="195">
        <f t="shared" si="200"/>
        <v>3343489.6999999993</v>
      </c>
      <c r="P87" s="247"/>
      <c r="Q87" s="247">
        <f t="shared" si="201"/>
        <v>3343489.6999999993</v>
      </c>
      <c r="R87" s="195">
        <v>3378621</v>
      </c>
      <c r="S87" s="195"/>
      <c r="T87" s="195">
        <f t="shared" si="202"/>
        <v>3378621</v>
      </c>
      <c r="U87" s="195"/>
      <c r="V87" s="195">
        <f t="shared" si="203"/>
        <v>3378621</v>
      </c>
      <c r="W87" s="195"/>
      <c r="X87" s="195">
        <f t="shared" si="204"/>
        <v>3378621</v>
      </c>
      <c r="Y87" s="195"/>
      <c r="Z87" s="195">
        <f t="shared" si="205"/>
        <v>3378621</v>
      </c>
      <c r="AA87" s="195">
        <v>3514692</v>
      </c>
      <c r="AB87" s="195"/>
      <c r="AC87" s="195">
        <f t="shared" si="206"/>
        <v>3514692</v>
      </c>
      <c r="AD87" s="195"/>
      <c r="AE87" s="195">
        <f t="shared" si="207"/>
        <v>3514692</v>
      </c>
      <c r="AF87" s="195"/>
      <c r="AG87" s="195">
        <f t="shared" si="208"/>
        <v>3514692</v>
      </c>
      <c r="AH87" s="195"/>
      <c r="AI87" s="195">
        <f t="shared" si="209"/>
        <v>3514692</v>
      </c>
      <c r="AJ87" s="195"/>
      <c r="AK87" s="195">
        <f t="shared" si="210"/>
        <v>3514692</v>
      </c>
      <c r="AL87" s="195"/>
      <c r="AM87" s="195">
        <f t="shared" si="211"/>
        <v>3514692</v>
      </c>
    </row>
    <row r="88" spans="1:39" s="184" customFormat="1" ht="37.15" customHeight="1">
      <c r="A88" s="203" t="s">
        <v>380</v>
      </c>
      <c r="B88" s="198" t="s">
        <v>381</v>
      </c>
      <c r="C88" s="195">
        <v>9704.2199999999993</v>
      </c>
      <c r="D88" s="195"/>
      <c r="E88" s="195">
        <f t="shared" si="195"/>
        <v>9704.2199999999993</v>
      </c>
      <c r="F88" s="195"/>
      <c r="G88" s="195">
        <f t="shared" si="196"/>
        <v>9704.2199999999993</v>
      </c>
      <c r="H88" s="195"/>
      <c r="I88" s="195">
        <f t="shared" si="197"/>
        <v>9704.2199999999993</v>
      </c>
      <c r="J88" s="195"/>
      <c r="K88" s="195">
        <f t="shared" si="198"/>
        <v>9704.2199999999993</v>
      </c>
      <c r="L88" s="195"/>
      <c r="M88" s="195">
        <f t="shared" si="199"/>
        <v>9704.2199999999993</v>
      </c>
      <c r="N88" s="195"/>
      <c r="O88" s="195">
        <f t="shared" si="200"/>
        <v>9704.2199999999993</v>
      </c>
      <c r="P88" s="247"/>
      <c r="Q88" s="247">
        <f t="shared" si="201"/>
        <v>9704.2199999999993</v>
      </c>
      <c r="R88" s="195">
        <v>108967.95</v>
      </c>
      <c r="S88" s="195"/>
      <c r="T88" s="195">
        <f t="shared" si="202"/>
        <v>108967.95</v>
      </c>
      <c r="U88" s="195"/>
      <c r="V88" s="195">
        <f t="shared" si="203"/>
        <v>108967.95</v>
      </c>
      <c r="W88" s="195"/>
      <c r="X88" s="195">
        <f t="shared" si="204"/>
        <v>108967.95</v>
      </c>
      <c r="Y88" s="195"/>
      <c r="Z88" s="195">
        <f t="shared" si="205"/>
        <v>108967.95</v>
      </c>
      <c r="AA88" s="195">
        <v>4005.55</v>
      </c>
      <c r="AB88" s="195"/>
      <c r="AC88" s="195">
        <f t="shared" si="206"/>
        <v>4005.55</v>
      </c>
      <c r="AD88" s="195"/>
      <c r="AE88" s="195">
        <f t="shared" si="207"/>
        <v>4005.55</v>
      </c>
      <c r="AF88" s="195"/>
      <c r="AG88" s="195">
        <f t="shared" si="208"/>
        <v>4005.55</v>
      </c>
      <c r="AH88" s="195"/>
      <c r="AI88" s="195">
        <f t="shared" si="209"/>
        <v>4005.55</v>
      </c>
      <c r="AJ88" s="195"/>
      <c r="AK88" s="195">
        <f t="shared" si="210"/>
        <v>4005.55</v>
      </c>
      <c r="AL88" s="195"/>
      <c r="AM88" s="195">
        <f t="shared" si="211"/>
        <v>4005.55</v>
      </c>
    </row>
    <row r="89" spans="1:39" s="184" customFormat="1" ht="31.9" customHeight="1">
      <c r="A89" s="219" t="s">
        <v>418</v>
      </c>
      <c r="B89" s="198" t="s">
        <v>417</v>
      </c>
      <c r="C89" s="195"/>
      <c r="D89" s="195">
        <v>30279350</v>
      </c>
      <c r="E89" s="195">
        <f t="shared" si="195"/>
        <v>30279350</v>
      </c>
      <c r="F89" s="195"/>
      <c r="G89" s="195">
        <f t="shared" si="196"/>
        <v>30279350</v>
      </c>
      <c r="H89" s="195"/>
      <c r="I89" s="195">
        <f t="shared" si="197"/>
        <v>30279350</v>
      </c>
      <c r="J89" s="195"/>
      <c r="K89" s="195">
        <f t="shared" si="198"/>
        <v>30279350</v>
      </c>
      <c r="L89" s="195"/>
      <c r="M89" s="195">
        <f t="shared" si="199"/>
        <v>30279350</v>
      </c>
      <c r="N89" s="195"/>
      <c r="O89" s="195">
        <f t="shared" si="200"/>
        <v>30279350</v>
      </c>
      <c r="P89" s="195">
        <v>500000</v>
      </c>
      <c r="Q89" s="247">
        <f t="shared" si="201"/>
        <v>30779350</v>
      </c>
      <c r="R89" s="195"/>
      <c r="S89" s="195">
        <v>30279350</v>
      </c>
      <c r="T89" s="195">
        <f t="shared" si="202"/>
        <v>30279350</v>
      </c>
      <c r="U89" s="195"/>
      <c r="V89" s="195">
        <f t="shared" si="203"/>
        <v>30279350</v>
      </c>
      <c r="W89" s="195"/>
      <c r="X89" s="195">
        <f t="shared" si="204"/>
        <v>30279350</v>
      </c>
      <c r="Y89" s="195"/>
      <c r="Z89" s="195">
        <f t="shared" si="205"/>
        <v>30279350</v>
      </c>
      <c r="AA89" s="195"/>
      <c r="AB89" s="195">
        <v>30279350</v>
      </c>
      <c r="AC89" s="195">
        <f t="shared" si="206"/>
        <v>30279350</v>
      </c>
      <c r="AD89" s="195"/>
      <c r="AE89" s="195">
        <f t="shared" si="207"/>
        <v>30279350</v>
      </c>
      <c r="AF89" s="195"/>
      <c r="AG89" s="195">
        <f t="shared" si="208"/>
        <v>30279350</v>
      </c>
      <c r="AH89" s="195"/>
      <c r="AI89" s="195">
        <f t="shared" si="209"/>
        <v>30279350</v>
      </c>
      <c r="AJ89" s="195"/>
      <c r="AK89" s="195">
        <f t="shared" si="210"/>
        <v>30279350</v>
      </c>
      <c r="AL89" s="195"/>
      <c r="AM89" s="195">
        <f t="shared" si="211"/>
        <v>30279350</v>
      </c>
    </row>
    <row r="90" spans="1:39" s="184" customFormat="1" ht="19.899999999999999" customHeight="1">
      <c r="A90" s="203" t="s">
        <v>416</v>
      </c>
      <c r="B90" s="198" t="s">
        <v>415</v>
      </c>
      <c r="C90" s="195"/>
      <c r="D90" s="195">
        <v>412178.4</v>
      </c>
      <c r="E90" s="195">
        <f t="shared" si="195"/>
        <v>412178.4</v>
      </c>
      <c r="F90" s="195"/>
      <c r="G90" s="195">
        <f t="shared" si="196"/>
        <v>412178.4</v>
      </c>
      <c r="H90" s="195"/>
      <c r="I90" s="195">
        <f t="shared" si="197"/>
        <v>412178.4</v>
      </c>
      <c r="J90" s="195"/>
      <c r="K90" s="195">
        <f t="shared" si="198"/>
        <v>412178.4</v>
      </c>
      <c r="L90" s="195"/>
      <c r="M90" s="195">
        <f t="shared" si="199"/>
        <v>412178.4</v>
      </c>
      <c r="N90" s="195"/>
      <c r="O90" s="195">
        <f t="shared" si="200"/>
        <v>412178.4</v>
      </c>
      <c r="P90" s="195"/>
      <c r="Q90" s="247">
        <f t="shared" si="201"/>
        <v>412178.4</v>
      </c>
      <c r="R90" s="195"/>
      <c r="S90" s="195"/>
      <c r="T90" s="195"/>
      <c r="U90" s="195"/>
      <c r="V90" s="195"/>
      <c r="W90" s="195"/>
      <c r="X90" s="195"/>
      <c r="Y90" s="195"/>
      <c r="Z90" s="195"/>
      <c r="AA90" s="195"/>
      <c r="AB90" s="195"/>
      <c r="AC90" s="195"/>
      <c r="AD90" s="195"/>
      <c r="AE90" s="195"/>
      <c r="AF90" s="195"/>
      <c r="AG90" s="195"/>
      <c r="AH90" s="195"/>
      <c r="AI90" s="195"/>
      <c r="AJ90" s="195"/>
      <c r="AK90" s="195"/>
      <c r="AL90" s="195"/>
      <c r="AM90" s="195"/>
    </row>
    <row r="91" spans="1:39" s="184" customFormat="1" ht="31.9" customHeight="1">
      <c r="A91" s="203" t="s">
        <v>392</v>
      </c>
      <c r="B91" s="198" t="s">
        <v>382</v>
      </c>
      <c r="C91" s="195">
        <v>7641881.75</v>
      </c>
      <c r="D91" s="195"/>
      <c r="E91" s="195">
        <f t="shared" si="195"/>
        <v>7641881.75</v>
      </c>
      <c r="F91" s="195"/>
      <c r="G91" s="195">
        <f t="shared" si="196"/>
        <v>7641881.75</v>
      </c>
      <c r="H91" s="195"/>
      <c r="I91" s="195">
        <f t="shared" si="197"/>
        <v>7641881.75</v>
      </c>
      <c r="J91" s="195"/>
      <c r="K91" s="195">
        <f t="shared" si="198"/>
        <v>7641881.75</v>
      </c>
      <c r="L91" s="195"/>
      <c r="M91" s="195">
        <f t="shared" si="199"/>
        <v>7641881.75</v>
      </c>
      <c r="N91" s="195"/>
      <c r="O91" s="195">
        <f t="shared" si="200"/>
        <v>7641881.75</v>
      </c>
      <c r="P91" s="195"/>
      <c r="Q91" s="247">
        <f t="shared" si="201"/>
        <v>7641881.75</v>
      </c>
      <c r="R91" s="195">
        <v>7696475.5599999996</v>
      </c>
      <c r="S91" s="195"/>
      <c r="T91" s="195">
        <f t="shared" si="202"/>
        <v>7696475.5599999996</v>
      </c>
      <c r="U91" s="195"/>
      <c r="V91" s="195">
        <f t="shared" ref="V91:V93" si="212">T91+U91</f>
        <v>7696475.5599999996</v>
      </c>
      <c r="W91" s="195"/>
      <c r="X91" s="195">
        <f t="shared" ref="X91:X93" si="213">V91+W91</f>
        <v>7696475.5599999996</v>
      </c>
      <c r="Y91" s="195"/>
      <c r="Z91" s="195">
        <f t="shared" ref="Z91:Z93" si="214">X91+Y91</f>
        <v>7696475.5599999996</v>
      </c>
      <c r="AA91" s="195">
        <v>7917034.5800000001</v>
      </c>
      <c r="AB91" s="195"/>
      <c r="AC91" s="195">
        <f t="shared" si="206"/>
        <v>7917034.5800000001</v>
      </c>
      <c r="AD91" s="195"/>
      <c r="AE91" s="195">
        <f t="shared" ref="AE91:AE93" si="215">AC91+AD91</f>
        <v>7917034.5800000001</v>
      </c>
      <c r="AF91" s="195"/>
      <c r="AG91" s="195">
        <f t="shared" ref="AG91:AG93" si="216">AE91+AF91</f>
        <v>7917034.5800000001</v>
      </c>
      <c r="AH91" s="195"/>
      <c r="AI91" s="195">
        <f t="shared" ref="AI91:AI93" si="217">AG91+AH91</f>
        <v>7917034.5800000001</v>
      </c>
      <c r="AJ91" s="195"/>
      <c r="AK91" s="195">
        <f t="shared" ref="AK91:AK93" si="218">AI91+AJ91</f>
        <v>7917034.5800000001</v>
      </c>
      <c r="AL91" s="195"/>
      <c r="AM91" s="195">
        <f t="shared" ref="AM91:AM93" si="219">AK91+AL91</f>
        <v>7917034.5800000001</v>
      </c>
    </row>
    <row r="92" spans="1:39" ht="41.25" customHeight="1">
      <c r="A92" s="203" t="s">
        <v>383</v>
      </c>
      <c r="B92" s="198" t="s">
        <v>385</v>
      </c>
      <c r="C92" s="195">
        <v>16170957.800000001</v>
      </c>
      <c r="D92" s="195"/>
      <c r="E92" s="195">
        <f t="shared" si="195"/>
        <v>16170957.800000001</v>
      </c>
      <c r="F92" s="195"/>
      <c r="G92" s="195">
        <f t="shared" si="196"/>
        <v>16170957.800000001</v>
      </c>
      <c r="H92" s="195"/>
      <c r="I92" s="195">
        <f t="shared" si="197"/>
        <v>16170957.800000001</v>
      </c>
      <c r="J92" s="195"/>
      <c r="K92" s="195">
        <f t="shared" si="198"/>
        <v>16170957.800000001</v>
      </c>
      <c r="L92" s="195"/>
      <c r="M92" s="195">
        <f t="shared" si="199"/>
        <v>16170957.800000001</v>
      </c>
      <c r="N92" s="195">
        <v>0</v>
      </c>
      <c r="O92" s="195">
        <f t="shared" si="200"/>
        <v>16170957.800000001</v>
      </c>
      <c r="P92" s="195">
        <v>-16091694.800000001</v>
      </c>
      <c r="Q92" s="247">
        <f t="shared" si="201"/>
        <v>79263</v>
      </c>
      <c r="R92" s="195">
        <v>16630088.960000001</v>
      </c>
      <c r="S92" s="195"/>
      <c r="T92" s="195">
        <f t="shared" si="202"/>
        <v>16630088.960000001</v>
      </c>
      <c r="U92" s="195"/>
      <c r="V92" s="195">
        <f t="shared" si="212"/>
        <v>16630088.960000001</v>
      </c>
      <c r="W92" s="195"/>
      <c r="X92" s="195">
        <f t="shared" si="213"/>
        <v>16630088.960000001</v>
      </c>
      <c r="Y92" s="195"/>
      <c r="Z92" s="195">
        <f t="shared" si="214"/>
        <v>16630088.960000001</v>
      </c>
      <c r="AA92" s="195">
        <v>8630275.8900000006</v>
      </c>
      <c r="AB92" s="195"/>
      <c r="AC92" s="195">
        <f t="shared" si="206"/>
        <v>8630275.8900000006</v>
      </c>
      <c r="AD92" s="195"/>
      <c r="AE92" s="195">
        <f t="shared" si="215"/>
        <v>8630275.8900000006</v>
      </c>
      <c r="AF92" s="195"/>
      <c r="AG92" s="195">
        <f t="shared" si="216"/>
        <v>8630275.8900000006</v>
      </c>
      <c r="AH92" s="195"/>
      <c r="AI92" s="195">
        <f t="shared" si="217"/>
        <v>8630275.8900000006</v>
      </c>
      <c r="AJ92" s="195">
        <v>-8630275.8900000006</v>
      </c>
      <c r="AK92" s="195">
        <f t="shared" si="218"/>
        <v>0</v>
      </c>
      <c r="AL92" s="261">
        <v>-8630275.8900000006</v>
      </c>
      <c r="AM92" s="195">
        <f>AI92+AL92</f>
        <v>0</v>
      </c>
    </row>
    <row r="93" spans="1:39" ht="18" customHeight="1">
      <c r="A93" s="203" t="s">
        <v>384</v>
      </c>
      <c r="B93" s="198" t="s">
        <v>385</v>
      </c>
      <c r="C93" s="195">
        <v>603434500</v>
      </c>
      <c r="D93" s="195">
        <v>6296800</v>
      </c>
      <c r="E93" s="195">
        <f t="shared" si="195"/>
        <v>609731300</v>
      </c>
      <c r="F93" s="195"/>
      <c r="G93" s="195">
        <f t="shared" si="196"/>
        <v>609731300</v>
      </c>
      <c r="H93" s="195">
        <v>4581200</v>
      </c>
      <c r="I93" s="195">
        <f t="shared" si="197"/>
        <v>614312500</v>
      </c>
      <c r="J93" s="195">
        <v>1062200</v>
      </c>
      <c r="K93" s="195">
        <f t="shared" si="198"/>
        <v>615374700</v>
      </c>
      <c r="L93" s="195"/>
      <c r="M93" s="195">
        <f t="shared" si="199"/>
        <v>615374700</v>
      </c>
      <c r="N93" s="195">
        <v>0</v>
      </c>
      <c r="O93" s="195">
        <f t="shared" si="200"/>
        <v>615374700</v>
      </c>
      <c r="P93" s="195">
        <v>5694300</v>
      </c>
      <c r="Q93" s="247">
        <f t="shared" si="201"/>
        <v>621069000</v>
      </c>
      <c r="R93" s="195">
        <v>604735400</v>
      </c>
      <c r="S93" s="195">
        <v>351700</v>
      </c>
      <c r="T93" s="195">
        <f t="shared" si="202"/>
        <v>605087100</v>
      </c>
      <c r="U93" s="195"/>
      <c r="V93" s="195">
        <f t="shared" si="212"/>
        <v>605087100</v>
      </c>
      <c r="W93" s="195"/>
      <c r="X93" s="195">
        <f t="shared" si="213"/>
        <v>605087100</v>
      </c>
      <c r="Y93" s="195"/>
      <c r="Z93" s="195">
        <f t="shared" si="214"/>
        <v>605087100</v>
      </c>
      <c r="AA93" s="195">
        <v>617818300</v>
      </c>
      <c r="AB93" s="195">
        <v>1982700</v>
      </c>
      <c r="AC93" s="195">
        <f t="shared" si="206"/>
        <v>619801000</v>
      </c>
      <c r="AD93" s="195"/>
      <c r="AE93" s="195">
        <f t="shared" si="215"/>
        <v>619801000</v>
      </c>
      <c r="AF93" s="195"/>
      <c r="AG93" s="195">
        <f t="shared" si="216"/>
        <v>619801000</v>
      </c>
      <c r="AH93" s="195"/>
      <c r="AI93" s="195">
        <f t="shared" si="217"/>
        <v>619801000</v>
      </c>
      <c r="AJ93" s="195"/>
      <c r="AK93" s="195">
        <f t="shared" si="218"/>
        <v>619801000</v>
      </c>
      <c r="AL93" s="195"/>
      <c r="AM93" s="195">
        <f t="shared" si="219"/>
        <v>619801000</v>
      </c>
    </row>
    <row r="94" spans="1:39" s="191" customFormat="1" ht="22.9" customHeight="1">
      <c r="A94" s="202" t="s">
        <v>54</v>
      </c>
      <c r="B94" s="197" t="s">
        <v>130</v>
      </c>
      <c r="C94" s="194">
        <f>SUM(C95:C99)</f>
        <v>25879.42</v>
      </c>
      <c r="D94" s="194">
        <f t="shared" ref="D94:AC94" si="220">SUM(D95:D99)</f>
        <v>566798.51</v>
      </c>
      <c r="E94" s="194">
        <f t="shared" si="220"/>
        <v>592677.92999999993</v>
      </c>
      <c r="F94" s="194">
        <f t="shared" si="220"/>
        <v>904026.52</v>
      </c>
      <c r="G94" s="194">
        <f t="shared" si="220"/>
        <v>1496704.4500000002</v>
      </c>
      <c r="H94" s="194">
        <f>SUM(H95:H106)</f>
        <v>8164005</v>
      </c>
      <c r="I94" s="194">
        <f>SUM(I95:I106)</f>
        <v>9660709.4499999993</v>
      </c>
      <c r="J94" s="194">
        <f t="shared" ref="J94:O94" si="221">SUM(J95:J113)</f>
        <v>5808187.1100000003</v>
      </c>
      <c r="K94" s="194">
        <f t="shared" si="221"/>
        <v>15468896.560000001</v>
      </c>
      <c r="L94" s="194">
        <f t="shared" si="221"/>
        <v>210000</v>
      </c>
      <c r="M94" s="194">
        <f t="shared" si="221"/>
        <v>15678896.560000001</v>
      </c>
      <c r="N94" s="194">
        <f t="shared" si="221"/>
        <v>30000</v>
      </c>
      <c r="O94" s="194">
        <f t="shared" si="221"/>
        <v>15708896.560000001</v>
      </c>
      <c r="P94" s="246">
        <f t="shared" ref="P94:Q94" si="222">SUM(P95:P113)</f>
        <v>1925726</v>
      </c>
      <c r="Q94" s="246">
        <f t="shared" si="222"/>
        <v>17634622.559999999</v>
      </c>
      <c r="R94" s="194">
        <f t="shared" si="220"/>
        <v>25879.42</v>
      </c>
      <c r="S94" s="194">
        <f t="shared" si="220"/>
        <v>67063.86</v>
      </c>
      <c r="T94" s="194">
        <f t="shared" si="220"/>
        <v>92943.279999999984</v>
      </c>
      <c r="U94" s="194">
        <f t="shared" ref="U94:V94" si="223">SUM(U95:U99)</f>
        <v>0</v>
      </c>
      <c r="V94" s="194">
        <f t="shared" si="223"/>
        <v>57943.28</v>
      </c>
      <c r="W94" s="194">
        <f t="shared" ref="W94:X94" si="224">SUM(W95:W99)</f>
        <v>0</v>
      </c>
      <c r="X94" s="194">
        <f t="shared" si="224"/>
        <v>57943.28</v>
      </c>
      <c r="Y94" s="194">
        <f t="shared" ref="Y94:Z94" si="225">SUM(Y95:Y99)</f>
        <v>0</v>
      </c>
      <c r="Z94" s="194">
        <f t="shared" si="225"/>
        <v>57943.28</v>
      </c>
      <c r="AA94" s="194">
        <f t="shared" si="220"/>
        <v>25879.42</v>
      </c>
      <c r="AB94" s="194">
        <f t="shared" si="220"/>
        <v>66831.319999999992</v>
      </c>
      <c r="AC94" s="194">
        <f t="shared" si="220"/>
        <v>92710.739999999991</v>
      </c>
      <c r="AD94" s="194">
        <f t="shared" ref="AD94:AE94" si="226">SUM(AD95:AD99)</f>
        <v>0</v>
      </c>
      <c r="AE94" s="194">
        <f t="shared" si="226"/>
        <v>92710.739999999991</v>
      </c>
      <c r="AF94" s="194">
        <f t="shared" ref="AF94:AG94" si="227">SUM(AF95:AF99)</f>
        <v>0</v>
      </c>
      <c r="AG94" s="194">
        <f t="shared" si="227"/>
        <v>92710.739999999991</v>
      </c>
      <c r="AH94" s="194">
        <f t="shared" ref="AH94:AI94" si="228">SUM(AH95:AH99)</f>
        <v>0</v>
      </c>
      <c r="AI94" s="194">
        <f t="shared" si="228"/>
        <v>92710.739999999991</v>
      </c>
      <c r="AJ94" s="194">
        <f t="shared" ref="AJ94:AM94" si="229">SUM(AJ95:AJ99)</f>
        <v>0</v>
      </c>
      <c r="AK94" s="194">
        <f t="shared" si="229"/>
        <v>92710.739999999991</v>
      </c>
      <c r="AL94" s="194">
        <f t="shared" si="229"/>
        <v>0</v>
      </c>
      <c r="AM94" s="194">
        <f t="shared" si="229"/>
        <v>92710.739999999991</v>
      </c>
    </row>
    <row r="95" spans="1:39" ht="25.9" customHeight="1">
      <c r="A95" s="218" t="s">
        <v>420</v>
      </c>
      <c r="B95" s="198" t="s">
        <v>422</v>
      </c>
      <c r="C95" s="195"/>
      <c r="D95" s="195">
        <v>35000</v>
      </c>
      <c r="E95" s="195">
        <f>C95+D95</f>
        <v>35000</v>
      </c>
      <c r="F95" s="195"/>
      <c r="G95" s="195">
        <f>E95+F95</f>
        <v>35000</v>
      </c>
      <c r="H95" s="195"/>
      <c r="I95" s="195">
        <f>G95+H95</f>
        <v>35000</v>
      </c>
      <c r="J95" s="195"/>
      <c r="K95" s="195">
        <f>I95+J95</f>
        <v>35000</v>
      </c>
      <c r="L95" s="195"/>
      <c r="M95" s="195">
        <f>K95+L95</f>
        <v>35000</v>
      </c>
      <c r="N95" s="195"/>
      <c r="O95" s="195">
        <f>M95+N95</f>
        <v>35000</v>
      </c>
      <c r="P95" s="247"/>
      <c r="Q95" s="247">
        <f>O95+P95</f>
        <v>35000</v>
      </c>
      <c r="R95" s="195"/>
      <c r="S95" s="195">
        <v>35000</v>
      </c>
      <c r="T95" s="195">
        <f>S95</f>
        <v>35000</v>
      </c>
      <c r="U95" s="195"/>
      <c r="V95" s="195">
        <f>U95</f>
        <v>0</v>
      </c>
      <c r="W95" s="195"/>
      <c r="X95" s="195">
        <f>W95</f>
        <v>0</v>
      </c>
      <c r="Y95" s="195"/>
      <c r="Z95" s="195">
        <f>Y95</f>
        <v>0</v>
      </c>
      <c r="AA95" s="195"/>
      <c r="AB95" s="195">
        <v>35000</v>
      </c>
      <c r="AC95" s="195">
        <f>AB95</f>
        <v>35000</v>
      </c>
      <c r="AD95" s="195"/>
      <c r="AE95" s="195">
        <f>AC95+AD95</f>
        <v>35000</v>
      </c>
      <c r="AF95" s="195"/>
      <c r="AG95" s="195">
        <f>AE95+AF95</f>
        <v>35000</v>
      </c>
      <c r="AH95" s="195"/>
      <c r="AI95" s="195">
        <f>AG95+AH95</f>
        <v>35000</v>
      </c>
      <c r="AJ95" s="195"/>
      <c r="AK95" s="195">
        <f>AI95+AJ95</f>
        <v>35000</v>
      </c>
      <c r="AL95" s="195"/>
      <c r="AM95" s="195">
        <f>AK95+AL95</f>
        <v>35000</v>
      </c>
    </row>
    <row r="96" spans="1:39" ht="28.9" customHeight="1">
      <c r="A96" s="218" t="s">
        <v>421</v>
      </c>
      <c r="B96" s="198" t="s">
        <v>422</v>
      </c>
      <c r="C96" s="195"/>
      <c r="D96" s="195">
        <v>67162</v>
      </c>
      <c r="E96" s="195">
        <f>C96+D96</f>
        <v>67162</v>
      </c>
      <c r="F96" s="195"/>
      <c r="G96" s="195">
        <f>E96+F96</f>
        <v>67162</v>
      </c>
      <c r="H96" s="195">
        <v>967</v>
      </c>
      <c r="I96" s="195">
        <f>G96+H96</f>
        <v>68129</v>
      </c>
      <c r="J96" s="195"/>
      <c r="K96" s="195">
        <f>I96+J96</f>
        <v>68129</v>
      </c>
      <c r="L96" s="195"/>
      <c r="M96" s="195">
        <f>K96+L96</f>
        <v>68129</v>
      </c>
      <c r="N96" s="195"/>
      <c r="O96" s="195">
        <f>M96+N96</f>
        <v>68129</v>
      </c>
      <c r="P96" s="247"/>
      <c r="Q96" s="247">
        <f>O96+P96</f>
        <v>68129</v>
      </c>
      <c r="R96" s="195"/>
      <c r="S96" s="195"/>
      <c r="T96" s="195">
        <f>S96</f>
        <v>0</v>
      </c>
      <c r="U96" s="195"/>
      <c r="V96" s="195">
        <f>U96</f>
        <v>0</v>
      </c>
      <c r="W96" s="195"/>
      <c r="X96" s="195">
        <f>W96</f>
        <v>0</v>
      </c>
      <c r="Y96" s="195"/>
      <c r="Z96" s="195">
        <f>Y96</f>
        <v>0</v>
      </c>
      <c r="AA96" s="195"/>
      <c r="AB96" s="195"/>
      <c r="AC96" s="195">
        <f>AB96</f>
        <v>0</v>
      </c>
      <c r="AD96" s="195"/>
      <c r="AE96" s="195">
        <f t="shared" ref="AE96:AE99" si="230">AC96+AD96</f>
        <v>0</v>
      </c>
      <c r="AF96" s="195"/>
      <c r="AG96" s="195">
        <f t="shared" ref="AG96:AG99" si="231">AE96+AF96</f>
        <v>0</v>
      </c>
      <c r="AH96" s="195"/>
      <c r="AI96" s="195">
        <f t="shared" ref="AI96:AI99" si="232">AG96+AH96</f>
        <v>0</v>
      </c>
      <c r="AJ96" s="195"/>
      <c r="AK96" s="195">
        <f t="shared" ref="AK96:AK99" si="233">AI96+AJ96</f>
        <v>0</v>
      </c>
      <c r="AL96" s="195"/>
      <c r="AM96" s="195">
        <f t="shared" ref="AM96:AM99" si="234">AK96+AL96</f>
        <v>0</v>
      </c>
    </row>
    <row r="97" spans="1:39" ht="42.6" customHeight="1">
      <c r="A97" s="203" t="s">
        <v>386</v>
      </c>
      <c r="B97" s="198" t="s">
        <v>387</v>
      </c>
      <c r="C97" s="200">
        <v>25879.42</v>
      </c>
      <c r="D97" s="200"/>
      <c r="E97" s="200">
        <f>C97+D97</f>
        <v>25879.42</v>
      </c>
      <c r="F97" s="200"/>
      <c r="G97" s="200">
        <f>E97+F97</f>
        <v>25879.42</v>
      </c>
      <c r="H97" s="200"/>
      <c r="I97" s="200">
        <f>G97+H97</f>
        <v>25879.42</v>
      </c>
      <c r="J97" s="200"/>
      <c r="K97" s="200">
        <f>I97+J97</f>
        <v>25879.42</v>
      </c>
      <c r="L97" s="200"/>
      <c r="M97" s="200">
        <f>K97+L97</f>
        <v>25879.42</v>
      </c>
      <c r="N97" s="200"/>
      <c r="O97" s="200">
        <f>M97+N97</f>
        <v>25879.42</v>
      </c>
      <c r="P97" s="248"/>
      <c r="Q97" s="248">
        <f>O97+P97</f>
        <v>25879.42</v>
      </c>
      <c r="R97" s="200">
        <v>25879.42</v>
      </c>
      <c r="S97" s="200"/>
      <c r="T97" s="200">
        <f>R97+S97</f>
        <v>25879.42</v>
      </c>
      <c r="U97" s="200"/>
      <c r="V97" s="200">
        <f>T97+U97</f>
        <v>25879.42</v>
      </c>
      <c r="W97" s="200"/>
      <c r="X97" s="200">
        <f>V97+W97</f>
        <v>25879.42</v>
      </c>
      <c r="Y97" s="200"/>
      <c r="Z97" s="200">
        <f>X97+Y97</f>
        <v>25879.42</v>
      </c>
      <c r="AA97" s="200">
        <v>25879.42</v>
      </c>
      <c r="AB97" s="200"/>
      <c r="AC97" s="200">
        <f>AA97+AB97</f>
        <v>25879.42</v>
      </c>
      <c r="AD97" s="200"/>
      <c r="AE97" s="195">
        <f t="shared" si="230"/>
        <v>25879.42</v>
      </c>
      <c r="AF97" s="200"/>
      <c r="AG97" s="195">
        <f t="shared" si="231"/>
        <v>25879.42</v>
      </c>
      <c r="AH97" s="200"/>
      <c r="AI97" s="195">
        <f t="shared" si="232"/>
        <v>25879.42</v>
      </c>
      <c r="AJ97" s="200"/>
      <c r="AK97" s="195">
        <f t="shared" si="233"/>
        <v>25879.42</v>
      </c>
      <c r="AL97" s="200"/>
      <c r="AM97" s="195">
        <f t="shared" si="234"/>
        <v>25879.42</v>
      </c>
    </row>
    <row r="98" spans="1:39" s="184" customFormat="1" ht="61.9" customHeight="1">
      <c r="A98" s="203" t="s">
        <v>365</v>
      </c>
      <c r="B98" s="198" t="s">
        <v>387</v>
      </c>
      <c r="C98" s="195"/>
      <c r="D98" s="195">
        <v>26366.89</v>
      </c>
      <c r="E98" s="195">
        <f t="shared" ref="E98:E99" si="235">C98+D98</f>
        <v>26366.89</v>
      </c>
      <c r="F98" s="195"/>
      <c r="G98" s="195">
        <f t="shared" ref="G98:G99" si="236">E98+F98</f>
        <v>26366.89</v>
      </c>
      <c r="H98" s="195"/>
      <c r="I98" s="195">
        <f t="shared" ref="I98:I106" si="237">G98+H98</f>
        <v>26366.89</v>
      </c>
      <c r="J98" s="195"/>
      <c r="K98" s="195">
        <f t="shared" ref="K98:K107" si="238">I98+J98</f>
        <v>26366.89</v>
      </c>
      <c r="L98" s="195"/>
      <c r="M98" s="195">
        <f t="shared" ref="M98:M113" si="239">K98+L98</f>
        <v>26366.89</v>
      </c>
      <c r="N98" s="195"/>
      <c r="O98" s="195">
        <f t="shared" ref="O98:O113" si="240">M98+N98</f>
        <v>26366.89</v>
      </c>
      <c r="P98" s="247"/>
      <c r="Q98" s="247">
        <f t="shared" ref="Q98:Q113" si="241">O98+P98</f>
        <v>26366.89</v>
      </c>
      <c r="R98" s="195"/>
      <c r="S98" s="195">
        <v>25955.57</v>
      </c>
      <c r="T98" s="195">
        <f t="shared" ref="T98:T99" si="242">R98+S98</f>
        <v>25955.57</v>
      </c>
      <c r="U98" s="195"/>
      <c r="V98" s="195">
        <f t="shared" ref="V98:V99" si="243">T98+U98</f>
        <v>25955.57</v>
      </c>
      <c r="W98" s="195"/>
      <c r="X98" s="195">
        <f t="shared" ref="X98:X99" si="244">V98+W98</f>
        <v>25955.57</v>
      </c>
      <c r="Y98" s="195"/>
      <c r="Z98" s="195">
        <f t="shared" ref="Z98:Z99" si="245">X98+Y98</f>
        <v>25955.57</v>
      </c>
      <c r="AA98" s="195"/>
      <c r="AB98" s="195">
        <v>25723.03</v>
      </c>
      <c r="AC98" s="195">
        <f t="shared" ref="AC98:AC99" si="246">AA98+AB98</f>
        <v>25723.03</v>
      </c>
      <c r="AD98" s="195"/>
      <c r="AE98" s="195">
        <f t="shared" si="230"/>
        <v>25723.03</v>
      </c>
      <c r="AF98" s="195"/>
      <c r="AG98" s="195">
        <f t="shared" si="231"/>
        <v>25723.03</v>
      </c>
      <c r="AH98" s="195"/>
      <c r="AI98" s="195">
        <f t="shared" si="232"/>
        <v>25723.03</v>
      </c>
      <c r="AJ98" s="195"/>
      <c r="AK98" s="195">
        <f t="shared" si="233"/>
        <v>25723.03</v>
      </c>
      <c r="AL98" s="195"/>
      <c r="AM98" s="195">
        <f t="shared" si="234"/>
        <v>25723.03</v>
      </c>
    </row>
    <row r="99" spans="1:39" s="184" customFormat="1" ht="31.9" customHeight="1">
      <c r="A99" s="203" t="s">
        <v>407</v>
      </c>
      <c r="B99" s="198" t="s">
        <v>387</v>
      </c>
      <c r="C99" s="195"/>
      <c r="D99" s="195">
        <v>438269.62</v>
      </c>
      <c r="E99" s="195">
        <f t="shared" si="235"/>
        <v>438269.62</v>
      </c>
      <c r="F99" s="195">
        <v>904026.52</v>
      </c>
      <c r="G99" s="195">
        <f t="shared" si="236"/>
        <v>1342296.1400000001</v>
      </c>
      <c r="H99" s="195"/>
      <c r="I99" s="195">
        <f t="shared" si="237"/>
        <v>1342296.1400000001</v>
      </c>
      <c r="J99" s="195"/>
      <c r="K99" s="195">
        <f t="shared" si="238"/>
        <v>1342296.1400000001</v>
      </c>
      <c r="L99" s="195"/>
      <c r="M99" s="195">
        <f t="shared" si="239"/>
        <v>1342296.1400000001</v>
      </c>
      <c r="N99" s="195"/>
      <c r="O99" s="195">
        <f t="shared" si="240"/>
        <v>1342296.1400000001</v>
      </c>
      <c r="P99" s="247"/>
      <c r="Q99" s="247">
        <f t="shared" si="241"/>
        <v>1342296.1400000001</v>
      </c>
      <c r="R99" s="195"/>
      <c r="S99" s="195">
        <v>6108.29</v>
      </c>
      <c r="T99" s="195">
        <f t="shared" si="242"/>
        <v>6108.29</v>
      </c>
      <c r="U99" s="195"/>
      <c r="V99" s="195">
        <f t="shared" si="243"/>
        <v>6108.29</v>
      </c>
      <c r="W99" s="195"/>
      <c r="X99" s="195">
        <f t="shared" si="244"/>
        <v>6108.29</v>
      </c>
      <c r="Y99" s="195"/>
      <c r="Z99" s="195">
        <f t="shared" si="245"/>
        <v>6108.29</v>
      </c>
      <c r="AA99" s="195"/>
      <c r="AB99" s="195">
        <v>6108.29</v>
      </c>
      <c r="AC99" s="195">
        <f t="shared" si="246"/>
        <v>6108.29</v>
      </c>
      <c r="AD99" s="195"/>
      <c r="AE99" s="195">
        <f t="shared" si="230"/>
        <v>6108.29</v>
      </c>
      <c r="AF99" s="195"/>
      <c r="AG99" s="195">
        <f t="shared" si="231"/>
        <v>6108.29</v>
      </c>
      <c r="AH99" s="195"/>
      <c r="AI99" s="195">
        <f t="shared" si="232"/>
        <v>6108.29</v>
      </c>
      <c r="AJ99" s="195"/>
      <c r="AK99" s="195">
        <f t="shared" si="233"/>
        <v>6108.29</v>
      </c>
      <c r="AL99" s="195"/>
      <c r="AM99" s="195">
        <f t="shared" si="234"/>
        <v>6108.29</v>
      </c>
    </row>
    <row r="100" spans="1:39" s="184" customFormat="1" ht="31.9" customHeight="1">
      <c r="A100" s="203" t="s">
        <v>446</v>
      </c>
      <c r="B100" s="198" t="s">
        <v>387</v>
      </c>
      <c r="C100" s="195"/>
      <c r="D100" s="195"/>
      <c r="E100" s="195"/>
      <c r="F100" s="195"/>
      <c r="G100" s="195"/>
      <c r="H100" s="195">
        <v>1200000</v>
      </c>
      <c r="I100" s="195">
        <f t="shared" si="237"/>
        <v>1200000</v>
      </c>
      <c r="J100" s="195"/>
      <c r="K100" s="195">
        <f t="shared" si="238"/>
        <v>1200000</v>
      </c>
      <c r="L100" s="195"/>
      <c r="M100" s="195">
        <f t="shared" si="239"/>
        <v>1200000</v>
      </c>
      <c r="N100" s="195"/>
      <c r="O100" s="195">
        <f t="shared" si="240"/>
        <v>1200000</v>
      </c>
      <c r="P100" s="247"/>
      <c r="Q100" s="247">
        <f t="shared" si="241"/>
        <v>1200000</v>
      </c>
      <c r="R100" s="195"/>
      <c r="S100" s="195"/>
      <c r="T100" s="195"/>
      <c r="U100" s="195"/>
      <c r="V100" s="195"/>
      <c r="W100" s="195"/>
      <c r="X100" s="195"/>
      <c r="Y100" s="195"/>
      <c r="Z100" s="195"/>
      <c r="AA100" s="195"/>
      <c r="AB100" s="195"/>
      <c r="AC100" s="195"/>
      <c r="AD100" s="195"/>
      <c r="AE100" s="195"/>
      <c r="AF100" s="195"/>
      <c r="AG100" s="195"/>
      <c r="AH100" s="195"/>
      <c r="AI100" s="195"/>
      <c r="AJ100" s="195"/>
      <c r="AK100" s="195"/>
      <c r="AL100" s="195"/>
      <c r="AM100" s="195"/>
    </row>
    <row r="101" spans="1:39" s="184" customFormat="1" ht="31.9" customHeight="1">
      <c r="A101" s="218" t="s">
        <v>448</v>
      </c>
      <c r="B101" s="198" t="s">
        <v>387</v>
      </c>
      <c r="C101" s="195"/>
      <c r="D101" s="195"/>
      <c r="E101" s="195"/>
      <c r="F101" s="195"/>
      <c r="G101" s="195"/>
      <c r="H101" s="195"/>
      <c r="I101" s="195"/>
      <c r="J101" s="195">
        <v>423976.33</v>
      </c>
      <c r="K101" s="195">
        <f t="shared" si="238"/>
        <v>423976.33</v>
      </c>
      <c r="L101" s="195"/>
      <c r="M101" s="195">
        <f t="shared" si="239"/>
        <v>423976.33</v>
      </c>
      <c r="N101" s="195"/>
      <c r="O101" s="195">
        <f t="shared" si="240"/>
        <v>423976.33</v>
      </c>
      <c r="P101" s="247"/>
      <c r="Q101" s="247">
        <f t="shared" si="241"/>
        <v>423976.33</v>
      </c>
      <c r="R101" s="195"/>
      <c r="S101" s="195"/>
      <c r="T101" s="195"/>
      <c r="U101" s="195"/>
      <c r="V101" s="195"/>
      <c r="W101" s="195"/>
      <c r="X101" s="195"/>
      <c r="Y101" s="195"/>
      <c r="Z101" s="195"/>
      <c r="AA101" s="195"/>
      <c r="AB101" s="195"/>
      <c r="AC101" s="195"/>
      <c r="AD101" s="195"/>
      <c r="AE101" s="195"/>
      <c r="AF101" s="195"/>
      <c r="AG101" s="195"/>
      <c r="AH101" s="195"/>
      <c r="AI101" s="195"/>
      <c r="AJ101" s="195"/>
      <c r="AK101" s="195"/>
      <c r="AL101" s="195"/>
      <c r="AM101" s="195"/>
    </row>
    <row r="102" spans="1:39" s="184" customFormat="1" ht="21" customHeight="1">
      <c r="A102" s="203" t="s">
        <v>454</v>
      </c>
      <c r="B102" s="198" t="s">
        <v>387</v>
      </c>
      <c r="C102" s="195"/>
      <c r="D102" s="195"/>
      <c r="E102" s="195"/>
      <c r="F102" s="195"/>
      <c r="G102" s="195"/>
      <c r="H102" s="195">
        <v>540000</v>
      </c>
      <c r="I102" s="195">
        <f t="shared" si="237"/>
        <v>540000</v>
      </c>
      <c r="J102" s="195"/>
      <c r="K102" s="195">
        <f t="shared" si="238"/>
        <v>540000</v>
      </c>
      <c r="L102" s="195"/>
      <c r="M102" s="195">
        <f t="shared" si="239"/>
        <v>540000</v>
      </c>
      <c r="N102" s="195"/>
      <c r="O102" s="195">
        <f t="shared" si="240"/>
        <v>540000</v>
      </c>
      <c r="P102" s="247"/>
      <c r="Q102" s="247">
        <f t="shared" si="241"/>
        <v>540000</v>
      </c>
      <c r="R102" s="195"/>
      <c r="S102" s="195"/>
      <c r="T102" s="195"/>
      <c r="U102" s="195"/>
      <c r="V102" s="195"/>
      <c r="W102" s="195"/>
      <c r="X102" s="195"/>
      <c r="Y102" s="195"/>
      <c r="Z102" s="195"/>
      <c r="AA102" s="195"/>
      <c r="AB102" s="195"/>
      <c r="AC102" s="195"/>
      <c r="AD102" s="195"/>
      <c r="AE102" s="195"/>
      <c r="AF102" s="195"/>
      <c r="AG102" s="195"/>
      <c r="AH102" s="195"/>
      <c r="AI102" s="195"/>
      <c r="AJ102" s="195"/>
      <c r="AK102" s="195"/>
      <c r="AL102" s="195"/>
      <c r="AM102" s="195"/>
    </row>
    <row r="103" spans="1:39" s="184" customFormat="1" ht="21" customHeight="1">
      <c r="A103" s="203" t="s">
        <v>459</v>
      </c>
      <c r="B103" s="198" t="s">
        <v>387</v>
      </c>
      <c r="C103" s="195"/>
      <c r="D103" s="195"/>
      <c r="E103" s="195"/>
      <c r="F103" s="195"/>
      <c r="G103" s="195"/>
      <c r="H103" s="195"/>
      <c r="I103" s="195"/>
      <c r="J103" s="220">
        <v>137160</v>
      </c>
      <c r="K103" s="195">
        <f t="shared" si="238"/>
        <v>137160</v>
      </c>
      <c r="L103" s="220"/>
      <c r="M103" s="195">
        <f t="shared" si="239"/>
        <v>137160</v>
      </c>
      <c r="N103" s="220"/>
      <c r="O103" s="195">
        <f t="shared" si="240"/>
        <v>137160</v>
      </c>
      <c r="P103" s="249"/>
      <c r="Q103" s="247">
        <f t="shared" si="241"/>
        <v>137160</v>
      </c>
      <c r="R103" s="195"/>
      <c r="S103" s="195"/>
      <c r="T103" s="195"/>
      <c r="U103" s="195"/>
      <c r="V103" s="195"/>
      <c r="W103" s="195"/>
      <c r="X103" s="195"/>
      <c r="Y103" s="195"/>
      <c r="Z103" s="195"/>
      <c r="AA103" s="195"/>
      <c r="AB103" s="195"/>
      <c r="AC103" s="195"/>
      <c r="AD103" s="195"/>
      <c r="AE103" s="195"/>
      <c r="AF103" s="195"/>
      <c r="AG103" s="195"/>
      <c r="AH103" s="195"/>
      <c r="AI103" s="195"/>
      <c r="AJ103" s="195"/>
      <c r="AK103" s="195"/>
      <c r="AL103" s="195"/>
      <c r="AM103" s="195"/>
    </row>
    <row r="104" spans="1:39" s="184" customFormat="1" ht="21" customHeight="1">
      <c r="A104" s="203" t="s">
        <v>459</v>
      </c>
      <c r="B104" s="198" t="s">
        <v>387</v>
      </c>
      <c r="C104" s="195"/>
      <c r="D104" s="195"/>
      <c r="E104" s="195"/>
      <c r="F104" s="195"/>
      <c r="G104" s="195"/>
      <c r="H104" s="195"/>
      <c r="I104" s="195"/>
      <c r="J104" s="220">
        <v>175430</v>
      </c>
      <c r="K104" s="195">
        <f t="shared" si="238"/>
        <v>175430</v>
      </c>
      <c r="L104" s="220"/>
      <c r="M104" s="195">
        <f t="shared" si="239"/>
        <v>175430</v>
      </c>
      <c r="N104" s="220"/>
      <c r="O104" s="195">
        <f t="shared" si="240"/>
        <v>175430</v>
      </c>
      <c r="P104" s="249"/>
      <c r="Q104" s="247">
        <f t="shared" si="241"/>
        <v>175430</v>
      </c>
      <c r="R104" s="195"/>
      <c r="S104" s="195"/>
      <c r="T104" s="195"/>
      <c r="U104" s="195"/>
      <c r="V104" s="195"/>
      <c r="W104" s="195"/>
      <c r="X104" s="195"/>
      <c r="Y104" s="195"/>
      <c r="Z104" s="195"/>
      <c r="AA104" s="195"/>
      <c r="AB104" s="195"/>
      <c r="AC104" s="195"/>
      <c r="AD104" s="195"/>
      <c r="AE104" s="195"/>
      <c r="AF104" s="195"/>
      <c r="AG104" s="195"/>
      <c r="AH104" s="195"/>
      <c r="AI104" s="195"/>
      <c r="AJ104" s="195"/>
      <c r="AK104" s="195"/>
      <c r="AL104" s="195"/>
      <c r="AM104" s="195"/>
    </row>
    <row r="105" spans="1:39" s="184" customFormat="1" ht="26.45" customHeight="1">
      <c r="A105" s="203" t="s">
        <v>455</v>
      </c>
      <c r="B105" s="198" t="s">
        <v>387</v>
      </c>
      <c r="C105" s="195"/>
      <c r="D105" s="195"/>
      <c r="E105" s="195"/>
      <c r="F105" s="195"/>
      <c r="G105" s="195"/>
      <c r="H105" s="195">
        <v>1800000</v>
      </c>
      <c r="I105" s="195">
        <f t="shared" si="237"/>
        <v>1800000</v>
      </c>
      <c r="J105" s="195"/>
      <c r="K105" s="195">
        <f t="shared" si="238"/>
        <v>1800000</v>
      </c>
      <c r="L105" s="195"/>
      <c r="M105" s="195">
        <f t="shared" si="239"/>
        <v>1800000</v>
      </c>
      <c r="N105" s="195"/>
      <c r="O105" s="195">
        <f t="shared" si="240"/>
        <v>1800000</v>
      </c>
      <c r="P105" s="247"/>
      <c r="Q105" s="247">
        <f t="shared" si="241"/>
        <v>1800000</v>
      </c>
      <c r="R105" s="195"/>
      <c r="S105" s="195"/>
      <c r="T105" s="195"/>
      <c r="U105" s="195"/>
      <c r="V105" s="195"/>
      <c r="W105" s="195"/>
      <c r="X105" s="195"/>
      <c r="Y105" s="195"/>
      <c r="Z105" s="195"/>
      <c r="AA105" s="195"/>
      <c r="AB105" s="195"/>
      <c r="AC105" s="195"/>
      <c r="AD105" s="195"/>
      <c r="AE105" s="195"/>
      <c r="AF105" s="195"/>
      <c r="AG105" s="195"/>
      <c r="AH105" s="195"/>
      <c r="AI105" s="195"/>
      <c r="AJ105" s="195"/>
      <c r="AK105" s="195"/>
      <c r="AL105" s="195"/>
      <c r="AM105" s="195"/>
    </row>
    <row r="106" spans="1:39" s="184" customFormat="1" ht="33" customHeight="1">
      <c r="A106" s="203" t="s">
        <v>456</v>
      </c>
      <c r="B106" s="198" t="s">
        <v>387</v>
      </c>
      <c r="C106" s="195"/>
      <c r="D106" s="195"/>
      <c r="E106" s="195"/>
      <c r="F106" s="195"/>
      <c r="G106" s="195"/>
      <c r="H106" s="195">
        <v>4623038</v>
      </c>
      <c r="I106" s="195">
        <f t="shared" si="237"/>
        <v>4623038</v>
      </c>
      <c r="J106" s="195"/>
      <c r="K106" s="195">
        <f t="shared" si="238"/>
        <v>4623038</v>
      </c>
      <c r="L106" s="195"/>
      <c r="M106" s="195">
        <f t="shared" si="239"/>
        <v>4623038</v>
      </c>
      <c r="N106" s="195"/>
      <c r="O106" s="195">
        <f t="shared" si="240"/>
        <v>4623038</v>
      </c>
      <c r="P106" s="247"/>
      <c r="Q106" s="247">
        <f t="shared" si="241"/>
        <v>4623038</v>
      </c>
      <c r="R106" s="195"/>
      <c r="S106" s="195"/>
      <c r="T106" s="195"/>
      <c r="U106" s="195"/>
      <c r="V106" s="195"/>
      <c r="W106" s="195"/>
      <c r="X106" s="195"/>
      <c r="Y106" s="195"/>
      <c r="Z106" s="195"/>
      <c r="AA106" s="195"/>
      <c r="AB106" s="195"/>
      <c r="AC106" s="195"/>
      <c r="AD106" s="195"/>
      <c r="AE106" s="195"/>
      <c r="AF106" s="195"/>
      <c r="AG106" s="195"/>
      <c r="AH106" s="195"/>
      <c r="AI106" s="195"/>
      <c r="AJ106" s="195"/>
      <c r="AK106" s="195"/>
      <c r="AL106" s="195"/>
      <c r="AM106" s="195"/>
    </row>
    <row r="107" spans="1:39" s="184" customFormat="1" ht="25.15" customHeight="1">
      <c r="A107" s="203" t="s">
        <v>457</v>
      </c>
      <c r="B107" s="198" t="s">
        <v>387</v>
      </c>
      <c r="C107" s="195"/>
      <c r="D107" s="195"/>
      <c r="E107" s="195"/>
      <c r="F107" s="195"/>
      <c r="G107" s="195"/>
      <c r="H107" s="195"/>
      <c r="I107" s="195"/>
      <c r="J107" s="195">
        <v>333208.2</v>
      </c>
      <c r="K107" s="195">
        <f t="shared" si="238"/>
        <v>333208.2</v>
      </c>
      <c r="L107" s="195"/>
      <c r="M107" s="195">
        <f t="shared" si="239"/>
        <v>333208.2</v>
      </c>
      <c r="N107" s="195"/>
      <c r="O107" s="195">
        <f t="shared" si="240"/>
        <v>333208.2</v>
      </c>
      <c r="P107" s="247"/>
      <c r="Q107" s="247">
        <f t="shared" si="241"/>
        <v>333208.2</v>
      </c>
      <c r="R107" s="195"/>
      <c r="S107" s="195"/>
      <c r="T107" s="195"/>
      <c r="U107" s="195"/>
      <c r="V107" s="195"/>
      <c r="W107" s="195"/>
      <c r="X107" s="195"/>
      <c r="Y107" s="195"/>
      <c r="Z107" s="195"/>
      <c r="AA107" s="195"/>
      <c r="AB107" s="195"/>
      <c r="AC107" s="195"/>
      <c r="AD107" s="195"/>
      <c r="AE107" s="195"/>
      <c r="AF107" s="195"/>
      <c r="AG107" s="195"/>
      <c r="AH107" s="195"/>
      <c r="AI107" s="195"/>
      <c r="AJ107" s="195"/>
      <c r="AK107" s="195"/>
      <c r="AL107" s="195"/>
      <c r="AM107" s="195"/>
    </row>
    <row r="108" spans="1:39" s="184" customFormat="1" ht="25.15" customHeight="1">
      <c r="A108" s="203" t="s">
        <v>458</v>
      </c>
      <c r="B108" s="198" t="s">
        <v>387</v>
      </c>
      <c r="C108" s="195"/>
      <c r="D108" s="195"/>
      <c r="E108" s="195"/>
      <c r="F108" s="195"/>
      <c r="G108" s="195"/>
      <c r="H108" s="195"/>
      <c r="I108" s="195"/>
      <c r="J108" s="195">
        <v>671948</v>
      </c>
      <c r="K108" s="195">
        <f t="shared" ref="K108" si="247">I108+J108</f>
        <v>671948</v>
      </c>
      <c r="L108" s="195"/>
      <c r="M108" s="195">
        <f t="shared" si="239"/>
        <v>671948</v>
      </c>
      <c r="N108" s="195"/>
      <c r="O108" s="195">
        <f t="shared" si="240"/>
        <v>671948</v>
      </c>
      <c r="P108" s="195">
        <v>-74274</v>
      </c>
      <c r="Q108" s="247">
        <f t="shared" si="241"/>
        <v>597674</v>
      </c>
      <c r="R108" s="195"/>
      <c r="S108" s="195"/>
      <c r="T108" s="195"/>
      <c r="U108" s="195"/>
      <c r="V108" s="195"/>
      <c r="W108" s="195"/>
      <c r="X108" s="195"/>
      <c r="Y108" s="195"/>
      <c r="Z108" s="195"/>
      <c r="AA108" s="195"/>
      <c r="AB108" s="195"/>
      <c r="AC108" s="195"/>
      <c r="AD108" s="195"/>
      <c r="AE108" s="195"/>
      <c r="AF108" s="195"/>
      <c r="AG108" s="195"/>
      <c r="AH108" s="195"/>
      <c r="AI108" s="195"/>
      <c r="AJ108" s="195"/>
      <c r="AK108" s="195"/>
      <c r="AL108" s="195"/>
      <c r="AM108" s="195"/>
    </row>
    <row r="109" spans="1:39" s="184" customFormat="1" ht="25.15" customHeight="1">
      <c r="A109" s="203" t="s">
        <v>459</v>
      </c>
      <c r="B109" s="198" t="s">
        <v>387</v>
      </c>
      <c r="C109" s="195"/>
      <c r="D109" s="195"/>
      <c r="E109" s="195"/>
      <c r="F109" s="195"/>
      <c r="G109" s="195"/>
      <c r="H109" s="195"/>
      <c r="I109" s="195"/>
      <c r="J109" s="195">
        <v>290987</v>
      </c>
      <c r="K109" s="195">
        <f t="shared" ref="K109:K113" si="248">I109+J109</f>
        <v>290987</v>
      </c>
      <c r="L109" s="195"/>
      <c r="M109" s="195">
        <f t="shared" si="239"/>
        <v>290987</v>
      </c>
      <c r="N109" s="195"/>
      <c r="O109" s="195">
        <f t="shared" si="240"/>
        <v>290987</v>
      </c>
      <c r="P109" s="195"/>
      <c r="Q109" s="247">
        <f t="shared" si="241"/>
        <v>290987</v>
      </c>
      <c r="R109" s="195"/>
      <c r="S109" s="195"/>
      <c r="T109" s="195"/>
      <c r="U109" s="195"/>
      <c r="V109" s="195"/>
      <c r="W109" s="195"/>
      <c r="X109" s="195"/>
      <c r="Y109" s="195"/>
      <c r="Z109" s="195"/>
      <c r="AA109" s="195"/>
      <c r="AB109" s="195"/>
      <c r="AC109" s="195"/>
      <c r="AD109" s="195"/>
      <c r="AE109" s="195"/>
      <c r="AF109" s="195"/>
      <c r="AG109" s="195"/>
      <c r="AH109" s="195"/>
      <c r="AI109" s="195"/>
      <c r="AJ109" s="195"/>
      <c r="AK109" s="195"/>
      <c r="AL109" s="195"/>
      <c r="AM109" s="195"/>
    </row>
    <row r="110" spans="1:39" s="184" customFormat="1" ht="25.15" customHeight="1">
      <c r="A110" s="203" t="s">
        <v>460</v>
      </c>
      <c r="B110" s="198" t="s">
        <v>387</v>
      </c>
      <c r="C110" s="195"/>
      <c r="D110" s="195"/>
      <c r="E110" s="195"/>
      <c r="F110" s="195"/>
      <c r="G110" s="195"/>
      <c r="H110" s="195"/>
      <c r="I110" s="195"/>
      <c r="J110" s="195">
        <v>1800000</v>
      </c>
      <c r="K110" s="195">
        <f t="shared" si="248"/>
        <v>1800000</v>
      </c>
      <c r="L110" s="195"/>
      <c r="M110" s="195">
        <f t="shared" si="239"/>
        <v>1800000</v>
      </c>
      <c r="N110" s="195"/>
      <c r="O110" s="195">
        <f t="shared" si="240"/>
        <v>1800000</v>
      </c>
      <c r="P110" s="195"/>
      <c r="Q110" s="247">
        <f>O110+P110</f>
        <v>1800000</v>
      </c>
      <c r="R110" s="195"/>
      <c r="S110" s="195"/>
      <c r="T110" s="195"/>
      <c r="U110" s="195"/>
      <c r="V110" s="195"/>
      <c r="W110" s="195"/>
      <c r="X110" s="195"/>
      <c r="Y110" s="195"/>
      <c r="Z110" s="195"/>
      <c r="AA110" s="195"/>
      <c r="AB110" s="195"/>
      <c r="AC110" s="195"/>
      <c r="AD110" s="195"/>
      <c r="AE110" s="195"/>
      <c r="AF110" s="195"/>
      <c r="AG110" s="195"/>
      <c r="AH110" s="195"/>
      <c r="AI110" s="195"/>
      <c r="AJ110" s="195"/>
      <c r="AK110" s="195"/>
      <c r="AL110" s="195"/>
      <c r="AM110" s="195"/>
    </row>
    <row r="111" spans="1:39" s="184" customFormat="1" ht="25.15" customHeight="1">
      <c r="A111" s="203" t="s">
        <v>465</v>
      </c>
      <c r="B111" s="198"/>
      <c r="C111" s="195"/>
      <c r="D111" s="195"/>
      <c r="E111" s="195"/>
      <c r="F111" s="195"/>
      <c r="G111" s="195"/>
      <c r="H111" s="195"/>
      <c r="I111" s="195"/>
      <c r="J111" s="195"/>
      <c r="K111" s="195"/>
      <c r="L111" s="195"/>
      <c r="M111" s="195"/>
      <c r="N111" s="195"/>
      <c r="O111" s="195"/>
      <c r="P111" s="195">
        <v>2000000</v>
      </c>
      <c r="Q111" s="247">
        <f>O111+P111</f>
        <v>2000000</v>
      </c>
      <c r="R111" s="195"/>
      <c r="S111" s="195"/>
      <c r="T111" s="195"/>
      <c r="U111" s="195"/>
      <c r="V111" s="195"/>
      <c r="W111" s="195"/>
      <c r="X111" s="195"/>
      <c r="Y111" s="195"/>
      <c r="Z111" s="195"/>
      <c r="AA111" s="195"/>
      <c r="AB111" s="195"/>
      <c r="AC111" s="195"/>
      <c r="AD111" s="195"/>
      <c r="AE111" s="195"/>
      <c r="AF111" s="195"/>
      <c r="AG111" s="195"/>
      <c r="AH111" s="195"/>
      <c r="AI111" s="195"/>
      <c r="AJ111" s="195"/>
      <c r="AK111" s="195"/>
      <c r="AL111" s="195"/>
      <c r="AM111" s="195"/>
    </row>
    <row r="112" spans="1:39" s="184" customFormat="1" ht="27.6" customHeight="1">
      <c r="A112" s="203" t="s">
        <v>462</v>
      </c>
      <c r="B112" s="198" t="s">
        <v>387</v>
      </c>
      <c r="C112" s="195"/>
      <c r="D112" s="195"/>
      <c r="E112" s="195"/>
      <c r="F112" s="195"/>
      <c r="G112" s="195"/>
      <c r="H112" s="195"/>
      <c r="I112" s="195"/>
      <c r="J112" s="195">
        <v>1919000</v>
      </c>
      <c r="K112" s="195">
        <f t="shared" si="248"/>
        <v>1919000</v>
      </c>
      <c r="L112" s="195"/>
      <c r="M112" s="195">
        <f t="shared" si="239"/>
        <v>1919000</v>
      </c>
      <c r="N112" s="195"/>
      <c r="O112" s="195">
        <f t="shared" si="240"/>
        <v>1919000</v>
      </c>
      <c r="P112" s="247"/>
      <c r="Q112" s="247">
        <f t="shared" si="241"/>
        <v>1919000</v>
      </c>
      <c r="R112" s="195"/>
      <c r="S112" s="195"/>
      <c r="T112" s="195"/>
      <c r="U112" s="195"/>
      <c r="V112" s="195"/>
      <c r="W112" s="195"/>
      <c r="X112" s="195"/>
      <c r="Y112" s="195"/>
      <c r="Z112" s="195"/>
      <c r="AA112" s="195"/>
      <c r="AB112" s="195"/>
      <c r="AC112" s="195"/>
      <c r="AD112" s="195"/>
      <c r="AE112" s="195"/>
      <c r="AF112" s="195"/>
      <c r="AG112" s="195"/>
      <c r="AH112" s="195"/>
      <c r="AI112" s="195"/>
      <c r="AJ112" s="195"/>
      <c r="AK112" s="195"/>
      <c r="AL112" s="195"/>
      <c r="AM112" s="195"/>
    </row>
    <row r="113" spans="1:39" s="184" customFormat="1" ht="42" customHeight="1">
      <c r="A113" s="221" t="s">
        <v>461</v>
      </c>
      <c r="B113" s="198" t="s">
        <v>387</v>
      </c>
      <c r="C113" s="195"/>
      <c r="D113" s="195"/>
      <c r="E113" s="195"/>
      <c r="F113" s="195"/>
      <c r="G113" s="195"/>
      <c r="H113" s="195"/>
      <c r="I113" s="195"/>
      <c r="J113" s="195">
        <v>56477.58</v>
      </c>
      <c r="K113" s="195">
        <f t="shared" si="248"/>
        <v>56477.58</v>
      </c>
      <c r="L113" s="195">
        <v>210000</v>
      </c>
      <c r="M113" s="195">
        <f t="shared" si="239"/>
        <v>266477.58</v>
      </c>
      <c r="N113" s="195">
        <v>30000</v>
      </c>
      <c r="O113" s="195">
        <f t="shared" si="240"/>
        <v>296477.58</v>
      </c>
      <c r="P113" s="247"/>
      <c r="Q113" s="247">
        <f t="shared" si="241"/>
        <v>296477.58</v>
      </c>
      <c r="R113" s="195"/>
      <c r="S113" s="195"/>
      <c r="T113" s="195"/>
      <c r="U113" s="195"/>
      <c r="V113" s="195"/>
      <c r="W113" s="195"/>
      <c r="X113" s="195"/>
      <c r="Y113" s="195"/>
      <c r="Z113" s="195"/>
      <c r="AA113" s="195"/>
      <c r="AB113" s="195"/>
      <c r="AC113" s="195"/>
      <c r="AD113" s="195"/>
      <c r="AE113" s="195"/>
      <c r="AF113" s="195"/>
      <c r="AG113" s="195"/>
      <c r="AH113" s="195"/>
      <c r="AI113" s="195"/>
      <c r="AJ113" s="195"/>
      <c r="AK113" s="195"/>
      <c r="AL113" s="195"/>
      <c r="AM113" s="195"/>
    </row>
    <row r="114" spans="1:39" s="191" customFormat="1" ht="16.899999999999999" customHeight="1">
      <c r="A114" s="202" t="s">
        <v>256</v>
      </c>
      <c r="B114" s="197" t="s">
        <v>257</v>
      </c>
      <c r="C114" s="201">
        <f>C115</f>
        <v>7077023</v>
      </c>
      <c r="D114" s="201">
        <f t="shared" ref="D114:Q114" si="249">D115</f>
        <v>-4281214.76</v>
      </c>
      <c r="E114" s="201">
        <f t="shared" si="249"/>
        <v>2795808.24</v>
      </c>
      <c r="F114" s="201">
        <f t="shared" si="249"/>
        <v>0</v>
      </c>
      <c r="G114" s="201">
        <f t="shared" si="249"/>
        <v>2795808.24</v>
      </c>
      <c r="H114" s="201">
        <f t="shared" si="249"/>
        <v>172344.34</v>
      </c>
      <c r="I114" s="201">
        <f t="shared" si="249"/>
        <v>2968152.58</v>
      </c>
      <c r="J114" s="201">
        <f t="shared" si="249"/>
        <v>0</v>
      </c>
      <c r="K114" s="201">
        <f t="shared" si="249"/>
        <v>2968152.58</v>
      </c>
      <c r="L114" s="201">
        <f t="shared" si="249"/>
        <v>-2172.42</v>
      </c>
      <c r="M114" s="201">
        <f t="shared" si="249"/>
        <v>2965980.16</v>
      </c>
      <c r="N114" s="201">
        <f t="shared" si="249"/>
        <v>0</v>
      </c>
      <c r="O114" s="201">
        <f t="shared" si="249"/>
        <v>2965980.16</v>
      </c>
      <c r="P114" s="250">
        <f t="shared" si="249"/>
        <v>0</v>
      </c>
      <c r="Q114" s="250">
        <f t="shared" si="249"/>
        <v>2965980.16</v>
      </c>
      <c r="R114" s="201"/>
      <c r="S114" s="201"/>
      <c r="T114" s="201"/>
      <c r="U114" s="201">
        <f t="shared" ref="U114:Z114" si="250">U115</f>
        <v>0</v>
      </c>
      <c r="V114" s="201">
        <f t="shared" si="250"/>
        <v>0</v>
      </c>
      <c r="W114" s="201">
        <f t="shared" si="250"/>
        <v>1296576</v>
      </c>
      <c r="X114" s="201">
        <f t="shared" si="250"/>
        <v>1296576</v>
      </c>
      <c r="Y114" s="201">
        <f t="shared" si="250"/>
        <v>0</v>
      </c>
      <c r="Z114" s="201">
        <f t="shared" si="250"/>
        <v>1296576</v>
      </c>
      <c r="AA114" s="201"/>
      <c r="AB114" s="201"/>
      <c r="AC114" s="201"/>
      <c r="AD114" s="201"/>
      <c r="AE114" s="201"/>
      <c r="AF114" s="201">
        <f t="shared" ref="AF114:AM114" si="251">AF115</f>
        <v>1226295</v>
      </c>
      <c r="AG114" s="201">
        <f t="shared" si="251"/>
        <v>1226295</v>
      </c>
      <c r="AH114" s="201">
        <f t="shared" si="251"/>
        <v>0</v>
      </c>
      <c r="AI114" s="201">
        <f t="shared" si="251"/>
        <v>1226295</v>
      </c>
      <c r="AJ114" s="201">
        <f t="shared" si="251"/>
        <v>0</v>
      </c>
      <c r="AK114" s="201">
        <f t="shared" si="251"/>
        <v>1226295</v>
      </c>
      <c r="AL114" s="201">
        <f t="shared" si="251"/>
        <v>0</v>
      </c>
      <c r="AM114" s="201">
        <f t="shared" si="251"/>
        <v>1226295</v>
      </c>
    </row>
    <row r="115" spans="1:39" ht="13.9" customHeight="1">
      <c r="A115" s="203" t="s">
        <v>258</v>
      </c>
      <c r="B115" s="198" t="s">
        <v>395</v>
      </c>
      <c r="C115" s="200">
        <v>7077023</v>
      </c>
      <c r="D115" s="200">
        <v>-4281214.76</v>
      </c>
      <c r="E115" s="200">
        <f>C115+D115</f>
        <v>2795808.24</v>
      </c>
      <c r="F115" s="200"/>
      <c r="G115" s="200">
        <f>E115+F115</f>
        <v>2795808.24</v>
      </c>
      <c r="H115" s="200">
        <v>172344.34</v>
      </c>
      <c r="I115" s="200">
        <f>G115+H115</f>
        <v>2968152.58</v>
      </c>
      <c r="J115" s="200"/>
      <c r="K115" s="200">
        <f>I115+J115</f>
        <v>2968152.58</v>
      </c>
      <c r="L115" s="200">
        <v>-2172.42</v>
      </c>
      <c r="M115" s="200">
        <f>K115+L115</f>
        <v>2965980.16</v>
      </c>
      <c r="N115" s="200"/>
      <c r="O115" s="200">
        <f>M115+N115</f>
        <v>2965980.16</v>
      </c>
      <c r="P115" s="248"/>
      <c r="Q115" s="248">
        <f>O115+P115</f>
        <v>2965980.16</v>
      </c>
      <c r="R115" s="200">
        <v>0</v>
      </c>
      <c r="S115" s="200"/>
      <c r="T115" s="200">
        <v>0</v>
      </c>
      <c r="U115" s="200"/>
      <c r="V115" s="195">
        <f t="shared" ref="V115" si="252">T115+U115</f>
        <v>0</v>
      </c>
      <c r="W115" s="200">
        <v>1296576</v>
      </c>
      <c r="X115" s="200">
        <v>1296576</v>
      </c>
      <c r="Y115" s="200"/>
      <c r="Z115" s="200">
        <v>1296576</v>
      </c>
      <c r="AA115" s="200">
        <v>0</v>
      </c>
      <c r="AB115" s="200"/>
      <c r="AC115" s="200">
        <v>0</v>
      </c>
      <c r="AD115" s="200"/>
      <c r="AE115" s="195">
        <f t="shared" ref="AE115" si="253">AC115+AD115</f>
        <v>0</v>
      </c>
      <c r="AF115" s="200">
        <v>1226295</v>
      </c>
      <c r="AG115" s="195">
        <f t="shared" ref="AG115" si="254">AE115+AF115</f>
        <v>1226295</v>
      </c>
      <c r="AH115" s="200"/>
      <c r="AI115" s="195">
        <f t="shared" ref="AI115" si="255">AG115+AH115</f>
        <v>1226295</v>
      </c>
      <c r="AJ115" s="200"/>
      <c r="AK115" s="195">
        <f t="shared" ref="AK115" si="256">AI115+AJ115</f>
        <v>1226295</v>
      </c>
      <c r="AL115" s="200"/>
      <c r="AM115" s="195">
        <f t="shared" ref="AM115" si="257">AK115+AL115</f>
        <v>1226295</v>
      </c>
    </row>
    <row r="116" spans="1:39" s="227" customFormat="1" ht="31.15" customHeight="1">
      <c r="A116" s="222" t="s">
        <v>430</v>
      </c>
      <c r="B116" s="223" t="s">
        <v>432</v>
      </c>
      <c r="C116" s="224"/>
      <c r="D116" s="224"/>
      <c r="E116" s="224"/>
      <c r="F116" s="224">
        <v>555527.12</v>
      </c>
      <c r="G116" s="224">
        <f>F116</f>
        <v>555527.12</v>
      </c>
      <c r="H116" s="224"/>
      <c r="I116" s="224">
        <f>G116+H116</f>
        <v>555527.12</v>
      </c>
      <c r="J116" s="225">
        <v>-430441</v>
      </c>
      <c r="K116" s="224">
        <f>I116+J116</f>
        <v>125086.12</v>
      </c>
      <c r="L116" s="225"/>
      <c r="M116" s="224">
        <f>K116+L116</f>
        <v>125086.12</v>
      </c>
      <c r="N116" s="225">
        <v>297522</v>
      </c>
      <c r="O116" s="224">
        <f>M116+N116</f>
        <v>422608.12</v>
      </c>
      <c r="P116" s="251">
        <v>263716.96999999997</v>
      </c>
      <c r="Q116" s="252">
        <f>O116+P116</f>
        <v>686325.09</v>
      </c>
      <c r="R116" s="224"/>
      <c r="S116" s="201">
        <v>0</v>
      </c>
      <c r="T116" s="201"/>
      <c r="U116" s="201">
        <v>0</v>
      </c>
      <c r="V116" s="201"/>
      <c r="W116" s="201">
        <v>0</v>
      </c>
      <c r="X116" s="201"/>
      <c r="Y116" s="201">
        <v>0</v>
      </c>
      <c r="Z116" s="201"/>
      <c r="AA116" s="201">
        <f t="shared" ref="AA116" si="258">U116+V116</f>
        <v>0</v>
      </c>
      <c r="AB116" s="201"/>
      <c r="AC116" s="201">
        <f t="shared" ref="AC116:AC117" si="259">AA116+AB116</f>
        <v>0</v>
      </c>
      <c r="AD116" s="224"/>
      <c r="AE116" s="226"/>
      <c r="AF116" s="224"/>
      <c r="AG116" s="226"/>
      <c r="AH116" s="224"/>
      <c r="AI116" s="226"/>
      <c r="AJ116" s="224"/>
      <c r="AK116" s="226"/>
      <c r="AL116" s="224"/>
      <c r="AM116" s="226"/>
    </row>
    <row r="117" spans="1:39" s="227" customFormat="1" ht="36" customHeight="1">
      <c r="A117" s="222" t="s">
        <v>431</v>
      </c>
      <c r="B117" s="223" t="s">
        <v>433</v>
      </c>
      <c r="C117" s="224"/>
      <c r="D117" s="224"/>
      <c r="E117" s="224"/>
      <c r="F117" s="224">
        <v>-3650444.25</v>
      </c>
      <c r="G117" s="224">
        <f>F117</f>
        <v>-3650444.25</v>
      </c>
      <c r="H117" s="224"/>
      <c r="I117" s="224">
        <f>G117+H117</f>
        <v>-3650444.25</v>
      </c>
      <c r="J117" s="225">
        <v>-263145.08</v>
      </c>
      <c r="K117" s="224">
        <f>I117+J117</f>
        <v>-3913589.33</v>
      </c>
      <c r="L117" s="225"/>
      <c r="M117" s="224">
        <f>K117+L117</f>
        <v>-3913589.33</v>
      </c>
      <c r="N117" s="225">
        <v>-38397</v>
      </c>
      <c r="O117" s="224">
        <f>M117+N117</f>
        <v>-3951986.33</v>
      </c>
      <c r="P117" s="251"/>
      <c r="Q117" s="252">
        <f>O117+P117</f>
        <v>-3951986.33</v>
      </c>
      <c r="R117" s="224"/>
      <c r="S117" s="201">
        <v>0</v>
      </c>
      <c r="T117" s="201"/>
      <c r="U117" s="201">
        <f>S117+T117</f>
        <v>0</v>
      </c>
      <c r="V117" s="201"/>
      <c r="W117" s="201">
        <f>U117+V117</f>
        <v>0</v>
      </c>
      <c r="X117" s="201"/>
      <c r="Y117" s="201">
        <f>W117+X117</f>
        <v>0</v>
      </c>
      <c r="Z117" s="201"/>
      <c r="AA117" s="201">
        <f>U117+V117</f>
        <v>0</v>
      </c>
      <c r="AB117" s="201"/>
      <c r="AC117" s="201">
        <f t="shared" si="259"/>
        <v>0</v>
      </c>
      <c r="AD117" s="224"/>
      <c r="AE117" s="226"/>
      <c r="AF117" s="224"/>
      <c r="AG117" s="226"/>
      <c r="AH117" s="224"/>
      <c r="AI117" s="226"/>
      <c r="AJ117" s="224"/>
      <c r="AK117" s="226"/>
      <c r="AL117" s="224"/>
      <c r="AM117" s="226"/>
    </row>
    <row r="118" spans="1:39">
      <c r="A118" s="202" t="s">
        <v>66</v>
      </c>
      <c r="B118" s="197"/>
      <c r="C118" s="201">
        <f t="shared" ref="C118:AE118" si="260">C5+C30</f>
        <v>1323198834.8700001</v>
      </c>
      <c r="D118" s="201">
        <f t="shared" si="260"/>
        <v>67362575</v>
      </c>
      <c r="E118" s="201">
        <f t="shared" si="260"/>
        <v>1390561409.8700001</v>
      </c>
      <c r="F118" s="201">
        <f t="shared" si="260"/>
        <v>-21183649.850000001</v>
      </c>
      <c r="G118" s="201">
        <f t="shared" si="260"/>
        <v>1369377760.02</v>
      </c>
      <c r="H118" s="201">
        <f t="shared" ref="H118:I118" si="261">H5+H30</f>
        <v>34769467.579999998</v>
      </c>
      <c r="I118" s="201">
        <f t="shared" si="261"/>
        <v>1404147227.5999999</v>
      </c>
      <c r="J118" s="201">
        <f t="shared" ref="J118:K118" si="262">J5+J30</f>
        <v>20277600.680000003</v>
      </c>
      <c r="K118" s="201">
        <f t="shared" si="262"/>
        <v>1424424828.28</v>
      </c>
      <c r="L118" s="201">
        <f t="shared" ref="L118:N118" si="263">L5+L30</f>
        <v>207827.58</v>
      </c>
      <c r="M118" s="201">
        <f t="shared" si="263"/>
        <v>1424632655.8600001</v>
      </c>
      <c r="N118" s="201">
        <f t="shared" si="263"/>
        <v>3590719.58</v>
      </c>
      <c r="O118" s="201">
        <f t="shared" ref="O118:P118" si="264">O5+O30</f>
        <v>1428223375.4400001</v>
      </c>
      <c r="P118" s="250">
        <f t="shared" si="264"/>
        <v>9791731.4700000007</v>
      </c>
      <c r="Q118" s="250">
        <f t="shared" ref="Q118" si="265">Q5+Q30</f>
        <v>1438015106.9100001</v>
      </c>
      <c r="R118" s="201">
        <f t="shared" si="260"/>
        <v>1850737958.21</v>
      </c>
      <c r="S118" s="201">
        <f t="shared" si="260"/>
        <v>54415355.730000004</v>
      </c>
      <c r="T118" s="201">
        <f t="shared" si="260"/>
        <v>1905153313.9399998</v>
      </c>
      <c r="U118" s="201">
        <f t="shared" si="260"/>
        <v>-92574250</v>
      </c>
      <c r="V118" s="201">
        <f t="shared" si="260"/>
        <v>1812579063.9399998</v>
      </c>
      <c r="W118" s="201">
        <f t="shared" ref="W118:X118" si="266">W5+W30</f>
        <v>-538544</v>
      </c>
      <c r="X118" s="201">
        <f t="shared" si="266"/>
        <v>1812040519.9399998</v>
      </c>
      <c r="Y118" s="201">
        <f t="shared" ref="Y118:Z118" si="267">Y5+Y30</f>
        <v>-244172538.50999999</v>
      </c>
      <c r="Z118" s="201">
        <f t="shared" si="267"/>
        <v>1567867981.4299998</v>
      </c>
      <c r="AA118" s="201">
        <f t="shared" si="260"/>
        <v>1758125252.48</v>
      </c>
      <c r="AB118" s="201">
        <f t="shared" si="260"/>
        <v>54418912.900000006</v>
      </c>
      <c r="AC118" s="201">
        <f t="shared" si="260"/>
        <v>1812544165.3799999</v>
      </c>
      <c r="AD118" s="201">
        <f t="shared" si="260"/>
        <v>-2254500</v>
      </c>
      <c r="AE118" s="201">
        <f t="shared" si="260"/>
        <v>1810289665.3799999</v>
      </c>
      <c r="AF118" s="201">
        <f t="shared" ref="AF118:AG118" si="268">AF5+AF30</f>
        <v>1226295</v>
      </c>
      <c r="AG118" s="201">
        <f t="shared" si="268"/>
        <v>1811515960.3799999</v>
      </c>
      <c r="AH118" s="201">
        <f t="shared" ref="AH118:AI118" si="269">AH5+AH30</f>
        <v>0</v>
      </c>
      <c r="AI118" s="201">
        <f t="shared" si="269"/>
        <v>1811515960.3799999</v>
      </c>
      <c r="AJ118" s="201">
        <f t="shared" ref="AJ118:AM118" si="270">AJ5+AJ30</f>
        <v>-8630275.8900000006</v>
      </c>
      <c r="AK118" s="201">
        <f t="shared" si="270"/>
        <v>1802885684.49</v>
      </c>
      <c r="AL118" s="201">
        <f t="shared" si="270"/>
        <v>-8630275.8900000006</v>
      </c>
      <c r="AM118" s="201">
        <f t="shared" si="270"/>
        <v>1802885684.49</v>
      </c>
    </row>
    <row r="119" spans="1:39">
      <c r="C119" s="189"/>
      <c r="D119" s="189"/>
      <c r="E119" s="189"/>
      <c r="F119" s="189"/>
      <c r="G119" s="189"/>
      <c r="H119" s="189"/>
      <c r="I119" s="189"/>
      <c r="J119" s="189"/>
      <c r="K119" s="189"/>
      <c r="L119" s="189"/>
      <c r="M119" s="189"/>
      <c r="N119" s="189"/>
      <c r="O119" s="189"/>
      <c r="P119" s="253"/>
      <c r="Q119" s="253"/>
      <c r="R119" s="189"/>
      <c r="S119" s="189"/>
      <c r="T119" s="189"/>
      <c r="U119" s="189"/>
      <c r="V119" s="189"/>
      <c r="W119" s="189"/>
      <c r="X119" s="189"/>
      <c r="Y119" s="189"/>
      <c r="Z119" s="189"/>
      <c r="AA119" s="189"/>
      <c r="AB119" s="189"/>
      <c r="AC119" s="189"/>
      <c r="AD119" s="189"/>
      <c r="AE119" s="189"/>
      <c r="AF119" s="189"/>
      <c r="AG119" s="189"/>
      <c r="AH119" s="189"/>
      <c r="AI119" s="189"/>
      <c r="AJ119" s="189"/>
      <c r="AK119" s="189"/>
      <c r="AL119" s="189"/>
      <c r="AM119" s="189"/>
    </row>
    <row r="120" spans="1:39">
      <c r="C120" s="189"/>
      <c r="D120" s="189"/>
      <c r="E120" s="189"/>
      <c r="F120" s="189"/>
      <c r="G120" s="189"/>
      <c r="H120" s="189"/>
      <c r="I120" s="189"/>
      <c r="J120" s="189"/>
      <c r="K120" s="189"/>
      <c r="L120" s="189"/>
      <c r="M120" s="189"/>
      <c r="N120" s="189"/>
      <c r="O120" s="189"/>
      <c r="P120" s="253"/>
      <c r="Q120" s="253"/>
      <c r="R120" s="189"/>
      <c r="S120" s="189"/>
      <c r="T120" s="189"/>
      <c r="U120" s="189"/>
      <c r="V120" s="189"/>
      <c r="W120" s="189"/>
      <c r="X120" s="189"/>
      <c r="Y120" s="189"/>
      <c r="Z120" s="189"/>
      <c r="AA120" s="189"/>
      <c r="AB120" s="189"/>
      <c r="AC120" s="189"/>
      <c r="AD120" s="189"/>
      <c r="AE120" s="189"/>
      <c r="AF120" s="189"/>
      <c r="AG120" s="189"/>
      <c r="AH120" s="189"/>
      <c r="AI120" s="189"/>
      <c r="AJ120" s="189"/>
      <c r="AK120" s="189"/>
      <c r="AL120" s="189"/>
      <c r="AM120" s="189"/>
    </row>
    <row r="122" spans="1:39">
      <c r="A122" s="185"/>
    </row>
  </sheetData>
  <mergeCells count="4">
    <mergeCell ref="A1:AA1"/>
    <mergeCell ref="A3:A4"/>
    <mergeCell ref="B3:B4"/>
    <mergeCell ref="C3:AM3"/>
  </mergeCells>
  <pageMargins left="0.19685039370078741" right="0.19685039370078741" top="0.15748031496062992" bottom="0.15748031496062992" header="0.15748031496062992" footer="0.15748031496062992"/>
  <pageSetup paperSize="9" scale="86" firstPageNumber="44" fitToHeight="7" orientation="landscape"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dimension ref="A1:AM153"/>
  <sheetViews>
    <sheetView tabSelected="1" zoomScaleSheetLayoutView="90" workbookViewId="0">
      <selection activeCell="A10" sqref="A10:AK10"/>
    </sheetView>
  </sheetViews>
  <sheetFormatPr defaultColWidth="8.85546875" defaultRowHeight="12.75"/>
  <cols>
    <col min="1" max="1" width="46.85546875" style="208" customWidth="1"/>
    <col min="2" max="2" width="21.85546875" style="186" customWidth="1"/>
    <col min="3" max="15" width="15.140625" style="187" hidden="1" customWidth="1"/>
    <col min="16" max="16" width="15.140625" style="254" hidden="1" customWidth="1"/>
    <col min="17" max="17" width="15.140625" style="254" customWidth="1"/>
    <col min="18" max="25" width="15.140625" style="187" hidden="1" customWidth="1"/>
    <col min="26" max="26" width="15.140625" style="187" customWidth="1"/>
    <col min="27" max="36" width="15.140625" style="187" hidden="1" customWidth="1"/>
    <col min="37" max="37" width="15.140625" style="187" customWidth="1"/>
    <col min="38" max="16384" width="8.85546875" style="183"/>
  </cols>
  <sheetData>
    <row r="1" spans="1:37" s="210" customFormat="1" ht="12.75" customHeight="1">
      <c r="A1" s="284" t="s">
        <v>468</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8"/>
      <c r="AK1" s="288"/>
    </row>
    <row r="2" spans="1:37" s="210" customFormat="1" ht="12.75" customHeight="1">
      <c r="A2" s="284" t="s">
        <v>390</v>
      </c>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63"/>
      <c r="AD2" s="263"/>
      <c r="AE2" s="263"/>
      <c r="AF2" s="263"/>
      <c r="AG2" s="263"/>
      <c r="AH2" s="263"/>
      <c r="AI2" s="263"/>
      <c r="AJ2" s="286"/>
      <c r="AK2" s="286"/>
    </row>
    <row r="3" spans="1:37" s="210" customFormat="1" ht="12.75" customHeight="1">
      <c r="A3" s="287" t="s">
        <v>469</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8"/>
      <c r="AK3" s="288"/>
    </row>
    <row r="4" spans="1:37" s="210" customFormat="1" ht="12.75" customHeight="1">
      <c r="A4" s="241"/>
      <c r="B4" s="240"/>
      <c r="C4" s="240"/>
      <c r="D4" s="240"/>
      <c r="E4" s="240"/>
      <c r="F4" s="240"/>
      <c r="G4" s="240"/>
      <c r="H4" s="240"/>
      <c r="I4" s="240"/>
      <c r="J4" s="240"/>
      <c r="K4" s="240"/>
      <c r="L4" s="240"/>
      <c r="M4" s="240"/>
      <c r="N4" s="240"/>
      <c r="O4" s="240"/>
      <c r="P4" s="255"/>
      <c r="Q4" s="255"/>
      <c r="R4" s="240"/>
      <c r="S4" s="240"/>
      <c r="T4" s="240"/>
      <c r="U4" s="240"/>
      <c r="V4" s="240"/>
      <c r="W4" s="240"/>
      <c r="X4" s="240"/>
      <c r="Y4" s="240"/>
      <c r="Z4" s="240"/>
      <c r="AA4" s="240"/>
      <c r="AB4" s="240"/>
      <c r="AC4" s="240"/>
      <c r="AD4" s="240"/>
      <c r="AE4" s="240"/>
      <c r="AF4" s="240"/>
      <c r="AG4" s="240"/>
      <c r="AH4" s="240"/>
      <c r="AI4" s="240"/>
      <c r="AJ4" s="243"/>
      <c r="AK4" s="243"/>
    </row>
    <row r="5" spans="1:37" s="210" customFormat="1" ht="12.75" customHeight="1">
      <c r="A5" s="284" t="s">
        <v>464</v>
      </c>
      <c r="B5" s="285"/>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8"/>
      <c r="AK5" s="288"/>
    </row>
    <row r="6" spans="1:37" s="210" customFormat="1" ht="12.75" customHeight="1">
      <c r="A6" s="284" t="s">
        <v>390</v>
      </c>
      <c r="B6" s="285"/>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63"/>
      <c r="AD6" s="263"/>
      <c r="AE6" s="263"/>
      <c r="AF6" s="263"/>
      <c r="AG6" s="263"/>
      <c r="AH6" s="263"/>
      <c r="AI6" s="263"/>
      <c r="AJ6" s="286"/>
      <c r="AK6" s="286"/>
    </row>
    <row r="7" spans="1:37" s="210" customFormat="1" ht="12.75" customHeight="1">
      <c r="A7" s="287" t="s">
        <v>470</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8"/>
      <c r="AK7" s="288"/>
    </row>
    <row r="8" spans="1:37" s="210" customFormat="1" ht="12.75" customHeight="1">
      <c r="A8" s="228"/>
      <c r="B8" s="11"/>
      <c r="C8" s="11"/>
      <c r="D8" s="11"/>
      <c r="E8" s="11"/>
      <c r="F8" s="11"/>
      <c r="G8" s="11"/>
      <c r="H8" s="11"/>
      <c r="I8" s="11"/>
      <c r="J8" s="11"/>
      <c r="K8" s="11"/>
      <c r="L8" s="11"/>
      <c r="M8" s="11"/>
      <c r="N8" s="11"/>
      <c r="O8" s="11"/>
      <c r="P8" s="255"/>
      <c r="Q8" s="255"/>
      <c r="R8" s="11"/>
      <c r="S8" s="11"/>
      <c r="T8" s="11"/>
      <c r="U8" s="11"/>
      <c r="V8" s="11"/>
      <c r="W8" s="11"/>
      <c r="X8" s="11"/>
      <c r="Y8" s="11"/>
      <c r="Z8" s="11"/>
      <c r="AA8" s="11"/>
      <c r="AB8" s="11"/>
      <c r="AC8" s="11"/>
      <c r="AD8" s="11"/>
      <c r="AE8" s="11"/>
      <c r="AF8" s="11"/>
      <c r="AG8" s="11"/>
      <c r="AH8" s="11"/>
      <c r="AI8" s="11"/>
      <c r="AJ8" s="240"/>
      <c r="AK8" s="240"/>
    </row>
    <row r="9" spans="1:37" s="210" customFormat="1" ht="12.75" customHeight="1">
      <c r="A9" s="284" t="s">
        <v>419</v>
      </c>
      <c r="B9" s="285"/>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8"/>
      <c r="AK9" s="288"/>
    </row>
    <row r="10" spans="1:37" s="210" customFormat="1" ht="12.75" customHeight="1">
      <c r="A10" s="284" t="s">
        <v>390</v>
      </c>
      <c r="B10" s="285"/>
      <c r="C10" s="285"/>
      <c r="D10" s="285"/>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63"/>
      <c r="AD10" s="263"/>
      <c r="AE10" s="263"/>
      <c r="AF10" s="263"/>
      <c r="AG10" s="263"/>
      <c r="AH10" s="263"/>
      <c r="AI10" s="263"/>
      <c r="AJ10" s="286"/>
      <c r="AK10" s="286"/>
    </row>
    <row r="11" spans="1:37" s="210" customFormat="1" ht="12.75" customHeight="1">
      <c r="A11" s="287" t="s">
        <v>471</v>
      </c>
      <c r="B11" s="285"/>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8"/>
      <c r="AK11" s="288"/>
    </row>
    <row r="13" spans="1:37" s="210" customFormat="1" ht="12.75" customHeight="1">
      <c r="A13" s="284" t="s">
        <v>419</v>
      </c>
      <c r="B13" s="285"/>
      <c r="C13" s="285"/>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8"/>
      <c r="AK13" s="288"/>
    </row>
    <row r="14" spans="1:37" s="210" customFormat="1" ht="12.75" customHeight="1">
      <c r="A14" s="284" t="s">
        <v>390</v>
      </c>
      <c r="B14" s="285"/>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63"/>
      <c r="AD14" s="263"/>
      <c r="AE14" s="263"/>
      <c r="AF14" s="263"/>
      <c r="AG14" s="263"/>
      <c r="AH14" s="263"/>
      <c r="AI14" s="263"/>
      <c r="AJ14" s="286"/>
      <c r="AK14" s="286"/>
    </row>
    <row r="15" spans="1:37" s="210" customFormat="1" ht="12.75" customHeight="1">
      <c r="A15" s="287" t="s">
        <v>472</v>
      </c>
      <c r="B15" s="285"/>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8"/>
      <c r="AK15" s="288"/>
    </row>
    <row r="16" spans="1:37" s="210" customFormat="1" ht="12.75" customHeight="1">
      <c r="A16" s="228"/>
      <c r="B16" s="11"/>
      <c r="C16" s="11"/>
      <c r="D16" s="11"/>
      <c r="E16" s="11"/>
      <c r="F16" s="11"/>
      <c r="G16" s="11"/>
      <c r="H16" s="11"/>
      <c r="I16" s="11"/>
      <c r="J16" s="11"/>
      <c r="K16" s="11"/>
      <c r="L16" s="11"/>
      <c r="M16" s="11"/>
      <c r="N16" s="11"/>
      <c r="O16" s="11"/>
      <c r="P16" s="255"/>
      <c r="Q16" s="255"/>
      <c r="R16" s="11"/>
      <c r="S16" s="11"/>
      <c r="T16" s="11"/>
      <c r="U16" s="11"/>
      <c r="V16" s="11"/>
      <c r="W16" s="11"/>
      <c r="X16" s="11"/>
      <c r="Y16" s="11"/>
      <c r="Z16" s="11"/>
      <c r="AA16" s="11"/>
      <c r="AB16" s="11"/>
      <c r="AC16" s="11"/>
      <c r="AD16" s="11"/>
      <c r="AE16" s="11"/>
      <c r="AF16" s="11"/>
      <c r="AG16" s="11"/>
      <c r="AH16" s="11"/>
      <c r="AI16" s="11"/>
      <c r="AJ16" s="240"/>
      <c r="AK16" s="240"/>
    </row>
    <row r="17" spans="1:37" s="210" customFormat="1" ht="12.75" customHeight="1">
      <c r="A17" s="284" t="s">
        <v>419</v>
      </c>
      <c r="B17" s="285"/>
      <c r="C17" s="285"/>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8"/>
      <c r="AK17" s="288"/>
    </row>
    <row r="18" spans="1:37" s="210" customFormat="1" ht="12.75" customHeight="1">
      <c r="A18" s="284" t="s">
        <v>390</v>
      </c>
      <c r="B18" s="285"/>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63"/>
      <c r="AD18" s="263"/>
      <c r="AE18" s="263"/>
      <c r="AF18" s="263"/>
      <c r="AG18" s="263"/>
      <c r="AH18" s="263"/>
      <c r="AI18" s="263"/>
      <c r="AJ18" s="286"/>
      <c r="AK18" s="286"/>
    </row>
    <row r="19" spans="1:37" s="210" customFormat="1" ht="12.75" customHeight="1">
      <c r="A19" s="287" t="s">
        <v>473</v>
      </c>
      <c r="B19" s="285"/>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8"/>
      <c r="AK19" s="288"/>
    </row>
    <row r="20" spans="1:37" s="210" customFormat="1" ht="12.75" customHeight="1">
      <c r="A20" s="228"/>
      <c r="B20" s="11"/>
      <c r="C20" s="11"/>
      <c r="D20" s="11"/>
      <c r="E20" s="11"/>
      <c r="F20" s="11"/>
      <c r="G20" s="11"/>
      <c r="H20" s="11"/>
      <c r="I20" s="11"/>
      <c r="J20" s="11"/>
      <c r="K20" s="11"/>
      <c r="L20" s="11"/>
      <c r="M20" s="11"/>
      <c r="N20" s="11"/>
      <c r="O20" s="11"/>
      <c r="P20" s="255"/>
      <c r="Q20" s="255"/>
      <c r="R20" s="11"/>
      <c r="S20" s="11"/>
      <c r="T20" s="11"/>
      <c r="U20" s="11"/>
      <c r="V20" s="11"/>
      <c r="W20" s="11"/>
      <c r="X20" s="11"/>
      <c r="Y20" s="11"/>
      <c r="Z20" s="11"/>
      <c r="AA20" s="11"/>
      <c r="AB20" s="11"/>
      <c r="AC20" s="11"/>
      <c r="AD20" s="11"/>
      <c r="AE20" s="11"/>
      <c r="AF20" s="11"/>
      <c r="AG20" s="11"/>
      <c r="AH20" s="11"/>
      <c r="AI20" s="11"/>
      <c r="AJ20" s="240"/>
      <c r="AK20" s="240"/>
    </row>
    <row r="21" spans="1:37" s="210" customFormat="1" ht="12.75" customHeight="1">
      <c r="A21" s="284" t="s">
        <v>419</v>
      </c>
      <c r="B21" s="284"/>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9"/>
      <c r="AG21" s="289"/>
      <c r="AH21" s="289"/>
      <c r="AI21" s="289"/>
      <c r="AJ21" s="290"/>
      <c r="AK21" s="290"/>
    </row>
    <row r="22" spans="1:37" s="210" customFormat="1" ht="12.75" customHeight="1">
      <c r="A22" s="284" t="s">
        <v>390</v>
      </c>
      <c r="B22" s="284"/>
      <c r="C22" s="284"/>
      <c r="D22" s="284"/>
      <c r="E22" s="284"/>
      <c r="F22" s="284"/>
      <c r="G22" s="284"/>
      <c r="H22" s="284"/>
      <c r="I22" s="284"/>
      <c r="J22" s="284"/>
      <c r="K22" s="284"/>
      <c r="L22" s="284"/>
      <c r="M22" s="284"/>
      <c r="N22" s="284"/>
      <c r="O22" s="284"/>
      <c r="P22" s="284"/>
      <c r="Q22" s="284"/>
      <c r="R22" s="284"/>
      <c r="S22" s="284"/>
      <c r="T22" s="284"/>
      <c r="U22" s="284"/>
      <c r="V22" s="284"/>
      <c r="W22" s="284"/>
      <c r="X22" s="284"/>
      <c r="Y22" s="284"/>
      <c r="Z22" s="284"/>
      <c r="AA22" s="284"/>
      <c r="AB22" s="284"/>
      <c r="AC22" s="284"/>
      <c r="AD22" s="284"/>
      <c r="AE22" s="284"/>
      <c r="AF22" s="289"/>
      <c r="AG22" s="289"/>
      <c r="AH22" s="289"/>
      <c r="AI22" s="289"/>
      <c r="AJ22" s="290"/>
      <c r="AK22" s="290"/>
    </row>
    <row r="23" spans="1:37" s="210" customFormat="1" ht="12.75" customHeight="1">
      <c r="A23" s="287" t="s">
        <v>474</v>
      </c>
      <c r="B23" s="287"/>
      <c r="C23" s="287"/>
      <c r="D23" s="287"/>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91"/>
      <c r="AG23" s="291"/>
      <c r="AH23" s="291"/>
      <c r="AI23" s="291"/>
      <c r="AJ23" s="292"/>
      <c r="AK23" s="292"/>
    </row>
    <row r="24" spans="1:37" s="210" customFormat="1" ht="12.75" customHeight="1">
      <c r="A24" s="228"/>
      <c r="B24" s="11"/>
      <c r="C24" s="11"/>
      <c r="D24" s="11"/>
      <c r="E24" s="11"/>
      <c r="F24" s="11"/>
      <c r="G24" s="11"/>
      <c r="H24" s="11"/>
      <c r="I24" s="11"/>
      <c r="J24" s="11"/>
      <c r="K24" s="11"/>
      <c r="L24" s="11"/>
      <c r="M24" s="11"/>
      <c r="N24" s="11"/>
      <c r="O24" s="11"/>
      <c r="P24" s="255"/>
      <c r="Q24" s="255"/>
      <c r="R24" s="11"/>
      <c r="S24" s="11"/>
      <c r="T24" s="11"/>
      <c r="U24" s="11"/>
      <c r="V24" s="11"/>
      <c r="W24" s="11"/>
      <c r="X24" s="11"/>
      <c r="Y24" s="11"/>
      <c r="Z24" s="11"/>
      <c r="AA24" s="11"/>
      <c r="AB24" s="11"/>
      <c r="AC24" s="11"/>
      <c r="AD24" s="11"/>
      <c r="AE24" s="11"/>
      <c r="AF24" s="11"/>
      <c r="AG24" s="11"/>
      <c r="AH24" s="11"/>
      <c r="AI24" s="11"/>
      <c r="AJ24" s="240"/>
      <c r="AK24" s="240"/>
    </row>
    <row r="25" spans="1:37" s="210" customFormat="1" ht="12.75" customHeight="1">
      <c r="A25" s="284" t="s">
        <v>419</v>
      </c>
      <c r="B25" s="285"/>
      <c r="C25" s="285"/>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8"/>
      <c r="AK25" s="288"/>
    </row>
    <row r="26" spans="1:37" s="210" customFormat="1" ht="12.75" customHeight="1">
      <c r="A26" s="284" t="s">
        <v>390</v>
      </c>
      <c r="B26" s="285"/>
      <c r="C26" s="285"/>
      <c r="D26" s="285"/>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263"/>
      <c r="AD26" s="263"/>
      <c r="AE26" s="263"/>
      <c r="AF26" s="263"/>
      <c r="AG26" s="263"/>
      <c r="AH26" s="263"/>
      <c r="AI26" s="263"/>
      <c r="AJ26" s="286"/>
      <c r="AK26" s="286"/>
    </row>
    <row r="27" spans="1:37" s="210" customFormat="1" ht="12.75" customHeight="1">
      <c r="A27" s="287" t="s">
        <v>475</v>
      </c>
      <c r="B27" s="285"/>
      <c r="C27" s="285"/>
      <c r="D27" s="285"/>
      <c r="E27" s="285"/>
      <c r="F27" s="285"/>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8"/>
      <c r="AK27" s="288"/>
    </row>
    <row r="28" spans="1:37" s="210" customFormat="1" ht="12.75" customHeight="1">
      <c r="A28" s="229"/>
      <c r="B28" s="230"/>
      <c r="C28" s="231"/>
      <c r="D28" s="231"/>
      <c r="E28" s="231"/>
      <c r="F28" s="231"/>
      <c r="G28" s="231"/>
      <c r="H28" s="231"/>
      <c r="I28" s="231"/>
      <c r="J28" s="231"/>
      <c r="K28" s="231"/>
      <c r="L28" s="231"/>
      <c r="M28" s="231"/>
      <c r="N28" s="231"/>
      <c r="O28" s="231"/>
      <c r="P28" s="256"/>
      <c r="Q28" s="256"/>
      <c r="R28" s="231"/>
      <c r="S28" s="231"/>
      <c r="T28" s="231"/>
      <c r="U28" s="231"/>
      <c r="V28" s="231"/>
      <c r="W28" s="231"/>
      <c r="X28" s="231"/>
      <c r="Y28" s="231"/>
      <c r="Z28" s="231"/>
      <c r="AA28" s="231"/>
      <c r="AB28" s="231"/>
      <c r="AC28" s="231"/>
      <c r="AD28" s="231"/>
      <c r="AE28" s="231"/>
      <c r="AF28" s="231"/>
      <c r="AG28" s="231"/>
      <c r="AH28" s="231"/>
      <c r="AI28" s="231"/>
      <c r="AJ28" s="231"/>
      <c r="AK28" s="231"/>
    </row>
    <row r="29" spans="1:37" s="210" customFormat="1" ht="12.75" customHeight="1">
      <c r="A29" s="284" t="s">
        <v>393</v>
      </c>
      <c r="B29" s="285"/>
      <c r="C29" s="285"/>
      <c r="D29" s="285"/>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8"/>
      <c r="AK29" s="288"/>
    </row>
    <row r="30" spans="1:37" s="210" customFormat="1" ht="12.75" customHeight="1">
      <c r="A30" s="284" t="s">
        <v>390</v>
      </c>
      <c r="B30" s="285"/>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8"/>
      <c r="AK30" s="288"/>
    </row>
    <row r="31" spans="1:37" ht="12.75" customHeight="1">
      <c r="A31" s="287" t="s">
        <v>394</v>
      </c>
      <c r="B31" s="285"/>
      <c r="C31" s="285"/>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8"/>
      <c r="AK31" s="288"/>
    </row>
    <row r="32" spans="1:37" ht="12.75" customHeight="1">
      <c r="A32" s="229"/>
      <c r="B32" s="230"/>
      <c r="C32" s="232"/>
      <c r="D32" s="232"/>
      <c r="E32" s="232"/>
      <c r="F32" s="232"/>
      <c r="G32" s="232"/>
      <c r="H32" s="232"/>
      <c r="I32" s="232"/>
      <c r="J32" s="232"/>
      <c r="K32" s="232"/>
      <c r="L32" s="232"/>
      <c r="M32" s="232"/>
      <c r="N32" s="232"/>
      <c r="O32" s="232"/>
      <c r="P32" s="257"/>
      <c r="Q32" s="257"/>
      <c r="R32" s="232"/>
      <c r="S32" s="232"/>
      <c r="T32" s="232"/>
      <c r="U32" s="232"/>
      <c r="V32" s="232"/>
      <c r="W32" s="232"/>
      <c r="X32" s="232"/>
      <c r="Y32" s="232"/>
      <c r="Z32" s="232"/>
      <c r="AA32" s="233"/>
      <c r="AB32" s="232"/>
      <c r="AC32" s="232"/>
      <c r="AD32" s="232"/>
      <c r="AE32" s="232"/>
      <c r="AF32" s="232"/>
      <c r="AG32" s="232"/>
      <c r="AH32" s="232"/>
      <c r="AI32" s="232"/>
      <c r="AJ32" s="232"/>
      <c r="AK32" s="232"/>
    </row>
    <row r="33" spans="1:37" ht="34.15" customHeight="1">
      <c r="A33" s="274" t="s">
        <v>391</v>
      </c>
      <c r="B33" s="274"/>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c r="AA33" s="274"/>
      <c r="AB33" s="209"/>
      <c r="AC33" s="209"/>
      <c r="AD33" s="209"/>
      <c r="AE33" s="209"/>
      <c r="AF33" s="209"/>
      <c r="AG33" s="209"/>
      <c r="AH33" s="209"/>
      <c r="AI33" s="209"/>
      <c r="AJ33" s="239"/>
      <c r="AK33" s="239"/>
    </row>
    <row r="34" spans="1:37" ht="15.75">
      <c r="A34" s="204"/>
      <c r="C34" s="188">
        <v>230740084</v>
      </c>
      <c r="D34" s="188"/>
      <c r="E34" s="188"/>
      <c r="F34" s="188"/>
      <c r="G34" s="188"/>
      <c r="H34" s="188"/>
      <c r="I34" s="188"/>
      <c r="J34" s="188"/>
      <c r="K34" s="188"/>
      <c r="L34" s="188"/>
      <c r="M34" s="188"/>
      <c r="N34" s="188"/>
      <c r="O34" s="234"/>
      <c r="P34" s="244"/>
      <c r="Q34" s="258"/>
      <c r="R34" s="234"/>
      <c r="S34" s="234"/>
      <c r="T34" s="234"/>
      <c r="U34" s="234"/>
      <c r="V34" s="234"/>
      <c r="W34" s="234"/>
      <c r="X34" s="234"/>
      <c r="Y34" s="234"/>
      <c r="Z34" s="234"/>
      <c r="AA34" s="234"/>
      <c r="AB34" s="234"/>
      <c r="AC34" s="234"/>
      <c r="AD34" s="234"/>
      <c r="AE34" s="234"/>
      <c r="AF34" s="234"/>
      <c r="AG34" s="234"/>
      <c r="AH34" s="234"/>
      <c r="AI34" s="234"/>
      <c r="AJ34" s="234"/>
      <c r="AK34" s="234"/>
    </row>
    <row r="35" spans="1:37">
      <c r="A35" s="275" t="s">
        <v>50</v>
      </c>
      <c r="B35" s="276" t="s">
        <v>51</v>
      </c>
      <c r="C35" s="280" t="s">
        <v>339</v>
      </c>
      <c r="D35" s="281"/>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2"/>
      <c r="AK35" s="283"/>
    </row>
    <row r="36" spans="1:37">
      <c r="A36" s="275"/>
      <c r="B36" s="276"/>
      <c r="C36" s="192" t="s">
        <v>139</v>
      </c>
      <c r="D36" s="192" t="s">
        <v>396</v>
      </c>
      <c r="E36" s="192" t="s">
        <v>139</v>
      </c>
      <c r="F36" s="192" t="s">
        <v>396</v>
      </c>
      <c r="G36" s="192" t="s">
        <v>139</v>
      </c>
      <c r="H36" s="192" t="s">
        <v>396</v>
      </c>
      <c r="I36" s="192" t="s">
        <v>139</v>
      </c>
      <c r="J36" s="192" t="s">
        <v>396</v>
      </c>
      <c r="K36" s="192" t="s">
        <v>139</v>
      </c>
      <c r="L36" s="192" t="s">
        <v>396</v>
      </c>
      <c r="M36" s="192" t="s">
        <v>139</v>
      </c>
      <c r="N36" s="192" t="s">
        <v>396</v>
      </c>
      <c r="O36" s="192" t="s">
        <v>139</v>
      </c>
      <c r="P36" s="245" t="s">
        <v>396</v>
      </c>
      <c r="Q36" s="245" t="s">
        <v>139</v>
      </c>
      <c r="R36" s="192" t="s">
        <v>191</v>
      </c>
      <c r="S36" s="192" t="s">
        <v>396</v>
      </c>
      <c r="T36" s="192" t="s">
        <v>191</v>
      </c>
      <c r="U36" s="192" t="s">
        <v>396</v>
      </c>
      <c r="V36" s="192" t="s">
        <v>191</v>
      </c>
      <c r="W36" s="192" t="s">
        <v>396</v>
      </c>
      <c r="X36" s="192" t="s">
        <v>191</v>
      </c>
      <c r="Y36" s="192" t="s">
        <v>396</v>
      </c>
      <c r="Z36" s="192" t="s">
        <v>191</v>
      </c>
      <c r="AA36" s="192" t="s">
        <v>342</v>
      </c>
      <c r="AB36" s="192" t="s">
        <v>396</v>
      </c>
      <c r="AC36" s="192" t="s">
        <v>342</v>
      </c>
      <c r="AD36" s="192" t="s">
        <v>396</v>
      </c>
      <c r="AE36" s="192" t="s">
        <v>342</v>
      </c>
      <c r="AF36" s="192" t="s">
        <v>396</v>
      </c>
      <c r="AG36" s="192" t="s">
        <v>342</v>
      </c>
      <c r="AH36" s="192" t="s">
        <v>396</v>
      </c>
      <c r="AI36" s="192" t="s">
        <v>342</v>
      </c>
      <c r="AJ36" s="192" t="s">
        <v>396</v>
      </c>
      <c r="AK36" s="192" t="s">
        <v>342</v>
      </c>
    </row>
    <row r="37" spans="1:37">
      <c r="A37" s="202" t="s">
        <v>59</v>
      </c>
      <c r="B37" s="193" t="s">
        <v>22</v>
      </c>
      <c r="C37" s="194">
        <f t="shared" ref="C37:AE37" si="0">C38+C40+C42+C47+C50+C54+C55+C58+C61</f>
        <v>230740084</v>
      </c>
      <c r="D37" s="194">
        <f t="shared" si="0"/>
        <v>0</v>
      </c>
      <c r="E37" s="194">
        <f t="shared" si="0"/>
        <v>230740084</v>
      </c>
      <c r="F37" s="194">
        <f t="shared" si="0"/>
        <v>0</v>
      </c>
      <c r="G37" s="194">
        <f t="shared" si="0"/>
        <v>230740084</v>
      </c>
      <c r="H37" s="194">
        <f t="shared" ref="H37:I37" si="1">H38+H40+H42+H47+H50+H54+H55+H58+H61</f>
        <v>0</v>
      </c>
      <c r="I37" s="194">
        <f t="shared" si="1"/>
        <v>230740084</v>
      </c>
      <c r="J37" s="194">
        <f t="shared" ref="J37:K37" si="2">J38+J40+J42+J47+J50+J54+J55+J58+J61</f>
        <v>0</v>
      </c>
      <c r="K37" s="194">
        <f t="shared" si="2"/>
        <v>230740084</v>
      </c>
      <c r="L37" s="194">
        <f t="shared" ref="L37:N37" si="3">L38+L40+L42+L47+L50+L54+L55+L58+L61</f>
        <v>0</v>
      </c>
      <c r="M37" s="194">
        <f t="shared" si="3"/>
        <v>230740084</v>
      </c>
      <c r="N37" s="194">
        <f t="shared" si="3"/>
        <v>0</v>
      </c>
      <c r="O37" s="194">
        <f t="shared" ref="O37:P37" si="4">O38+O40+O42+O47+O50+O54+O55+O58+O61</f>
        <v>230740084</v>
      </c>
      <c r="P37" s="246">
        <f t="shared" si="4"/>
        <v>0</v>
      </c>
      <c r="Q37" s="246">
        <f t="shared" ref="Q37" si="5">Q38+Q40+Q42+Q47+Q50+Q54+Q55+Q58+Q61</f>
        <v>230740084</v>
      </c>
      <c r="R37" s="194">
        <f t="shared" si="0"/>
        <v>212759382</v>
      </c>
      <c r="S37" s="194">
        <f t="shared" si="0"/>
        <v>0</v>
      </c>
      <c r="T37" s="194">
        <f t="shared" si="0"/>
        <v>212759382</v>
      </c>
      <c r="U37" s="194">
        <f t="shared" si="0"/>
        <v>0</v>
      </c>
      <c r="V37" s="194">
        <f t="shared" si="0"/>
        <v>212759382</v>
      </c>
      <c r="W37" s="194">
        <f t="shared" ref="W37:X37" si="6">W38+W40+W42+W47+W50+W54+W55+W58+W61</f>
        <v>0</v>
      </c>
      <c r="X37" s="194">
        <f t="shared" si="6"/>
        <v>212759382</v>
      </c>
      <c r="Y37" s="194">
        <f t="shared" ref="Y37:Z37" si="7">Y38+Y40+Y42+Y47+Y50+Y54+Y55+Y58+Y61</f>
        <v>0</v>
      </c>
      <c r="Z37" s="194">
        <f t="shared" si="7"/>
        <v>212759382</v>
      </c>
      <c r="AA37" s="194">
        <f t="shared" si="0"/>
        <v>218611152</v>
      </c>
      <c r="AB37" s="194">
        <f t="shared" si="0"/>
        <v>0</v>
      </c>
      <c r="AC37" s="194">
        <f t="shared" si="0"/>
        <v>218611152</v>
      </c>
      <c r="AD37" s="194">
        <f t="shared" si="0"/>
        <v>0</v>
      </c>
      <c r="AE37" s="194">
        <f t="shared" si="0"/>
        <v>218611152</v>
      </c>
      <c r="AF37" s="194">
        <f t="shared" ref="AF37:AG37" si="8">AF38+AF40+AF42+AF47+AF50+AF54+AF55+AF58+AF61</f>
        <v>0</v>
      </c>
      <c r="AG37" s="194">
        <f t="shared" si="8"/>
        <v>218611152</v>
      </c>
      <c r="AH37" s="194">
        <f t="shared" ref="AH37:AI37" si="9">AH38+AH40+AH42+AH47+AH50+AH54+AH55+AH58+AH61</f>
        <v>0</v>
      </c>
      <c r="AI37" s="194">
        <f t="shared" si="9"/>
        <v>218611152</v>
      </c>
      <c r="AJ37" s="194">
        <f t="shared" ref="AJ37:AK37" si="10">AJ38+AJ40+AJ42+AJ47+AJ50+AJ54+AJ55+AJ58+AJ61</f>
        <v>0</v>
      </c>
      <c r="AK37" s="194">
        <f t="shared" si="10"/>
        <v>218611152</v>
      </c>
    </row>
    <row r="38" spans="1:37">
      <c r="A38" s="203" t="s">
        <v>18</v>
      </c>
      <c r="B38" s="196" t="s">
        <v>23</v>
      </c>
      <c r="C38" s="195">
        <f>C39</f>
        <v>167001145</v>
      </c>
      <c r="D38" s="195">
        <f t="shared" ref="D38:Q38" si="11">D39</f>
        <v>0</v>
      </c>
      <c r="E38" s="195">
        <f t="shared" si="11"/>
        <v>167001145</v>
      </c>
      <c r="F38" s="195">
        <f t="shared" si="11"/>
        <v>0</v>
      </c>
      <c r="G38" s="195">
        <f t="shared" si="11"/>
        <v>167001145</v>
      </c>
      <c r="H38" s="195">
        <f t="shared" si="11"/>
        <v>0</v>
      </c>
      <c r="I38" s="195">
        <f t="shared" si="11"/>
        <v>167001145</v>
      </c>
      <c r="J38" s="195">
        <f t="shared" si="11"/>
        <v>0</v>
      </c>
      <c r="K38" s="195">
        <f t="shared" si="11"/>
        <v>167001145</v>
      </c>
      <c r="L38" s="195">
        <f t="shared" si="11"/>
        <v>0</v>
      </c>
      <c r="M38" s="195">
        <f t="shared" si="11"/>
        <v>167001145</v>
      </c>
      <c r="N38" s="195">
        <f t="shared" si="11"/>
        <v>0</v>
      </c>
      <c r="O38" s="195">
        <f t="shared" si="11"/>
        <v>167001145</v>
      </c>
      <c r="P38" s="247">
        <f t="shared" si="11"/>
        <v>0</v>
      </c>
      <c r="Q38" s="247">
        <f t="shared" si="11"/>
        <v>167001145</v>
      </c>
      <c r="R38" s="195">
        <f t="shared" ref="R38:AK38" si="12">R39</f>
        <v>148395163</v>
      </c>
      <c r="S38" s="195">
        <f t="shared" si="12"/>
        <v>0</v>
      </c>
      <c r="T38" s="195">
        <f t="shared" si="12"/>
        <v>148395163</v>
      </c>
      <c r="U38" s="195">
        <f t="shared" si="12"/>
        <v>0</v>
      </c>
      <c r="V38" s="195">
        <f t="shared" si="12"/>
        <v>148395163</v>
      </c>
      <c r="W38" s="195">
        <f t="shared" si="12"/>
        <v>0</v>
      </c>
      <c r="X38" s="195">
        <f t="shared" si="12"/>
        <v>148395163</v>
      </c>
      <c r="Y38" s="195">
        <f t="shared" si="12"/>
        <v>0</v>
      </c>
      <c r="Z38" s="195">
        <f t="shared" si="12"/>
        <v>148395163</v>
      </c>
      <c r="AA38" s="195">
        <f t="shared" si="12"/>
        <v>152847018</v>
      </c>
      <c r="AB38" s="195">
        <f t="shared" si="12"/>
        <v>0</v>
      </c>
      <c r="AC38" s="195">
        <f t="shared" si="12"/>
        <v>152847018</v>
      </c>
      <c r="AD38" s="195">
        <f t="shared" si="12"/>
        <v>0</v>
      </c>
      <c r="AE38" s="195">
        <f t="shared" si="12"/>
        <v>152847018</v>
      </c>
      <c r="AF38" s="195">
        <f t="shared" si="12"/>
        <v>0</v>
      </c>
      <c r="AG38" s="195">
        <f t="shared" si="12"/>
        <v>152847018</v>
      </c>
      <c r="AH38" s="195">
        <f t="shared" si="12"/>
        <v>0</v>
      </c>
      <c r="AI38" s="195">
        <f t="shared" si="12"/>
        <v>152847018</v>
      </c>
      <c r="AJ38" s="195">
        <f t="shared" si="12"/>
        <v>0</v>
      </c>
      <c r="AK38" s="195">
        <f t="shared" si="12"/>
        <v>152847018</v>
      </c>
    </row>
    <row r="39" spans="1:37">
      <c r="A39" s="203" t="s">
        <v>1</v>
      </c>
      <c r="B39" s="196" t="s">
        <v>25</v>
      </c>
      <c r="C39" s="195">
        <v>167001145</v>
      </c>
      <c r="D39" s="195"/>
      <c r="E39" s="195">
        <f>C39+D39</f>
        <v>167001145</v>
      </c>
      <c r="F39" s="195"/>
      <c r="G39" s="195">
        <f>E39+F39</f>
        <v>167001145</v>
      </c>
      <c r="H39" s="195"/>
      <c r="I39" s="195">
        <f>G39+H39</f>
        <v>167001145</v>
      </c>
      <c r="J39" s="195"/>
      <c r="K39" s="195">
        <f>I39+J39</f>
        <v>167001145</v>
      </c>
      <c r="L39" s="195"/>
      <c r="M39" s="195">
        <f>K39+L39</f>
        <v>167001145</v>
      </c>
      <c r="N39" s="195"/>
      <c r="O39" s="195">
        <f>M39+N39</f>
        <v>167001145</v>
      </c>
      <c r="P39" s="247"/>
      <c r="Q39" s="247">
        <f>O39+P39</f>
        <v>167001145</v>
      </c>
      <c r="R39" s="195">
        <v>148395163</v>
      </c>
      <c r="S39" s="195"/>
      <c r="T39" s="195">
        <f>R39</f>
        <v>148395163</v>
      </c>
      <c r="U39" s="195"/>
      <c r="V39" s="195">
        <f>T39</f>
        <v>148395163</v>
      </c>
      <c r="W39" s="195"/>
      <c r="X39" s="195">
        <f>V39</f>
        <v>148395163</v>
      </c>
      <c r="Y39" s="195"/>
      <c r="Z39" s="195">
        <f>X39</f>
        <v>148395163</v>
      </c>
      <c r="AA39" s="195">
        <v>152847018</v>
      </c>
      <c r="AB39" s="195"/>
      <c r="AC39" s="195">
        <f>AA39</f>
        <v>152847018</v>
      </c>
      <c r="AD39" s="195"/>
      <c r="AE39" s="195">
        <f>AC39</f>
        <v>152847018</v>
      </c>
      <c r="AF39" s="195"/>
      <c r="AG39" s="195">
        <f>AE39</f>
        <v>152847018</v>
      </c>
      <c r="AH39" s="195"/>
      <c r="AI39" s="195">
        <f>AG39</f>
        <v>152847018</v>
      </c>
      <c r="AJ39" s="195"/>
      <c r="AK39" s="195">
        <f>AI39</f>
        <v>152847018</v>
      </c>
    </row>
    <row r="40" spans="1:37" ht="38.25">
      <c r="A40" s="203" t="s">
        <v>9</v>
      </c>
      <c r="B40" s="196" t="s">
        <v>26</v>
      </c>
      <c r="C40" s="195">
        <f>C41</f>
        <v>25733464</v>
      </c>
      <c r="D40" s="195"/>
      <c r="E40" s="195">
        <f>E41</f>
        <v>25733464</v>
      </c>
      <c r="F40" s="195"/>
      <c r="G40" s="195">
        <f>G41</f>
        <v>25733464</v>
      </c>
      <c r="H40" s="195"/>
      <c r="I40" s="195">
        <f>I41</f>
        <v>25733464</v>
      </c>
      <c r="J40" s="195"/>
      <c r="K40" s="195">
        <f>K41</f>
        <v>25733464</v>
      </c>
      <c r="L40" s="195"/>
      <c r="M40" s="195">
        <f>M41</f>
        <v>25733464</v>
      </c>
      <c r="N40" s="195"/>
      <c r="O40" s="195">
        <f>O41</f>
        <v>25733464</v>
      </c>
      <c r="P40" s="247"/>
      <c r="Q40" s="247">
        <f>Q41</f>
        <v>25733464</v>
      </c>
      <c r="R40" s="195">
        <f>R41</f>
        <v>28002753</v>
      </c>
      <c r="S40" s="195"/>
      <c r="T40" s="195">
        <f>R40</f>
        <v>28002753</v>
      </c>
      <c r="U40" s="195"/>
      <c r="V40" s="195">
        <f>T40</f>
        <v>28002753</v>
      </c>
      <c r="W40" s="195"/>
      <c r="X40" s="195">
        <f>V40</f>
        <v>28002753</v>
      </c>
      <c r="Y40" s="195"/>
      <c r="Z40" s="195">
        <f>X40</f>
        <v>28002753</v>
      </c>
      <c r="AA40" s="195">
        <f>AA41</f>
        <v>29831577</v>
      </c>
      <c r="AB40" s="195">
        <f t="shared" ref="AB40:AK40" si="13">AB41</f>
        <v>0</v>
      </c>
      <c r="AC40" s="195">
        <f t="shared" si="13"/>
        <v>29831577</v>
      </c>
      <c r="AD40" s="195">
        <f t="shared" si="13"/>
        <v>0</v>
      </c>
      <c r="AE40" s="195">
        <f t="shared" si="13"/>
        <v>29831577</v>
      </c>
      <c r="AF40" s="195">
        <f t="shared" si="13"/>
        <v>0</v>
      </c>
      <c r="AG40" s="195">
        <f t="shared" si="13"/>
        <v>29831577</v>
      </c>
      <c r="AH40" s="195">
        <f t="shared" si="13"/>
        <v>0</v>
      </c>
      <c r="AI40" s="195">
        <f t="shared" si="13"/>
        <v>29831577</v>
      </c>
      <c r="AJ40" s="195">
        <f t="shared" si="13"/>
        <v>0</v>
      </c>
      <c r="AK40" s="195">
        <f t="shared" si="13"/>
        <v>29831577</v>
      </c>
    </row>
    <row r="41" spans="1:37" ht="25.5">
      <c r="A41" s="203" t="s">
        <v>10</v>
      </c>
      <c r="B41" s="196" t="s">
        <v>27</v>
      </c>
      <c r="C41" s="195">
        <v>25733464</v>
      </c>
      <c r="D41" s="195"/>
      <c r="E41" s="195">
        <f>C41+D41</f>
        <v>25733464</v>
      </c>
      <c r="F41" s="195"/>
      <c r="G41" s="195">
        <f>E41+F41</f>
        <v>25733464</v>
      </c>
      <c r="H41" s="195"/>
      <c r="I41" s="195">
        <f>G41+H41</f>
        <v>25733464</v>
      </c>
      <c r="J41" s="195"/>
      <c r="K41" s="195">
        <f>I41+J41</f>
        <v>25733464</v>
      </c>
      <c r="L41" s="195"/>
      <c r="M41" s="195">
        <f>K41+L41</f>
        <v>25733464</v>
      </c>
      <c r="N41" s="195"/>
      <c r="O41" s="195">
        <f>M41+N41</f>
        <v>25733464</v>
      </c>
      <c r="P41" s="247"/>
      <c r="Q41" s="247">
        <f>O41+P41</f>
        <v>25733464</v>
      </c>
      <c r="R41" s="195">
        <v>28002753</v>
      </c>
      <c r="S41" s="195"/>
      <c r="T41" s="195">
        <f>R41</f>
        <v>28002753</v>
      </c>
      <c r="U41" s="195"/>
      <c r="V41" s="195">
        <f>T41</f>
        <v>28002753</v>
      </c>
      <c r="W41" s="195"/>
      <c r="X41" s="195">
        <f>V41</f>
        <v>28002753</v>
      </c>
      <c r="Y41" s="195"/>
      <c r="Z41" s="195">
        <f>X41</f>
        <v>28002753</v>
      </c>
      <c r="AA41" s="195">
        <v>29831577</v>
      </c>
      <c r="AB41" s="195"/>
      <c r="AC41" s="195">
        <f>AA41</f>
        <v>29831577</v>
      </c>
      <c r="AD41" s="195"/>
      <c r="AE41" s="195">
        <f>AC41</f>
        <v>29831577</v>
      </c>
      <c r="AF41" s="195"/>
      <c r="AG41" s="195">
        <f>AE41</f>
        <v>29831577</v>
      </c>
      <c r="AH41" s="195"/>
      <c r="AI41" s="195">
        <f>AG41</f>
        <v>29831577</v>
      </c>
      <c r="AJ41" s="195"/>
      <c r="AK41" s="195">
        <f>AI41</f>
        <v>29831577</v>
      </c>
    </row>
    <row r="42" spans="1:37">
      <c r="A42" s="203" t="s">
        <v>2</v>
      </c>
      <c r="B42" s="196" t="s">
        <v>28</v>
      </c>
      <c r="C42" s="195">
        <f>C43+C44+C45+C46</f>
        <v>14790509</v>
      </c>
      <c r="D42" s="195">
        <f t="shared" ref="D42:E42" si="14">D43+D44+D45+D46</f>
        <v>0</v>
      </c>
      <c r="E42" s="195">
        <f t="shared" si="14"/>
        <v>14790509</v>
      </c>
      <c r="F42" s="195">
        <f t="shared" ref="F42:G42" si="15">F43+F44+F45+F46</f>
        <v>0</v>
      </c>
      <c r="G42" s="195">
        <f t="shared" si="15"/>
        <v>14790509</v>
      </c>
      <c r="H42" s="195">
        <f t="shared" ref="H42:I42" si="16">H43+H44+H45+H46</f>
        <v>0</v>
      </c>
      <c r="I42" s="195">
        <f t="shared" si="16"/>
        <v>14790509</v>
      </c>
      <c r="J42" s="195">
        <f t="shared" ref="J42:K42" si="17">J43+J44+J45+J46</f>
        <v>0</v>
      </c>
      <c r="K42" s="195">
        <f t="shared" si="17"/>
        <v>14790509</v>
      </c>
      <c r="L42" s="195">
        <f t="shared" ref="L42:N42" si="18">L43+L44+L45+L46</f>
        <v>0</v>
      </c>
      <c r="M42" s="195">
        <f t="shared" si="18"/>
        <v>14790509</v>
      </c>
      <c r="N42" s="195">
        <f t="shared" si="18"/>
        <v>0</v>
      </c>
      <c r="O42" s="195">
        <f t="shared" ref="O42:P42" si="19">O43+O44+O45+O46</f>
        <v>14790509</v>
      </c>
      <c r="P42" s="247">
        <f t="shared" si="19"/>
        <v>0</v>
      </c>
      <c r="Q42" s="247">
        <f t="shared" ref="Q42" si="20">Q43+Q44+Q45+Q46</f>
        <v>14790509</v>
      </c>
      <c r="R42" s="195">
        <f t="shared" ref="R42:AC42" si="21">R43+R44+R45+R46</f>
        <v>14180500</v>
      </c>
      <c r="S42" s="195">
        <f t="shared" si="21"/>
        <v>0</v>
      </c>
      <c r="T42" s="195">
        <f t="shared" si="21"/>
        <v>14180500</v>
      </c>
      <c r="U42" s="195">
        <f t="shared" ref="U42:V42" si="22">U43+U44+U45+U46</f>
        <v>0</v>
      </c>
      <c r="V42" s="195">
        <f t="shared" si="22"/>
        <v>14180500</v>
      </c>
      <c r="W42" s="195">
        <f t="shared" ref="W42:X42" si="23">W43+W44+W45+W46</f>
        <v>0</v>
      </c>
      <c r="X42" s="195">
        <f t="shared" si="23"/>
        <v>14180500</v>
      </c>
      <c r="Y42" s="195">
        <f t="shared" ref="Y42:Z42" si="24">Y43+Y44+Y45+Y46</f>
        <v>0</v>
      </c>
      <c r="Z42" s="195">
        <f t="shared" si="24"/>
        <v>14180500</v>
      </c>
      <c r="AA42" s="195">
        <f t="shared" si="21"/>
        <v>14242500</v>
      </c>
      <c r="AB42" s="195">
        <f t="shared" si="21"/>
        <v>0</v>
      </c>
      <c r="AC42" s="195">
        <f t="shared" si="21"/>
        <v>14242500</v>
      </c>
      <c r="AD42" s="195">
        <f t="shared" ref="AD42:AE42" si="25">AD43+AD44+AD45+AD46</f>
        <v>0</v>
      </c>
      <c r="AE42" s="195">
        <f t="shared" si="25"/>
        <v>14242500</v>
      </c>
      <c r="AF42" s="195">
        <f t="shared" ref="AF42:AG42" si="26">AF43+AF44+AF45+AF46</f>
        <v>0</v>
      </c>
      <c r="AG42" s="195">
        <f t="shared" si="26"/>
        <v>14242500</v>
      </c>
      <c r="AH42" s="195">
        <f t="shared" ref="AH42:AI42" si="27">AH43+AH44+AH45+AH46</f>
        <v>0</v>
      </c>
      <c r="AI42" s="195">
        <f t="shared" si="27"/>
        <v>14242500</v>
      </c>
      <c r="AJ42" s="195">
        <f t="shared" ref="AJ42:AK42" si="28">AJ43+AJ44+AJ45+AJ46</f>
        <v>0</v>
      </c>
      <c r="AK42" s="195">
        <f t="shared" si="28"/>
        <v>14242500</v>
      </c>
    </row>
    <row r="43" spans="1:37" ht="25.5">
      <c r="A43" s="203" t="s">
        <v>58</v>
      </c>
      <c r="B43" s="196" t="s">
        <v>29</v>
      </c>
      <c r="C43" s="195">
        <v>8630000</v>
      </c>
      <c r="D43" s="195"/>
      <c r="E43" s="195">
        <f>C43+D43</f>
        <v>8630000</v>
      </c>
      <c r="F43" s="195"/>
      <c r="G43" s="195">
        <f>E43+F43</f>
        <v>8630000</v>
      </c>
      <c r="H43" s="195"/>
      <c r="I43" s="195">
        <f>G43+H43</f>
        <v>8630000</v>
      </c>
      <c r="J43" s="195"/>
      <c r="K43" s="195">
        <f>I43+J43</f>
        <v>8630000</v>
      </c>
      <c r="L43" s="195"/>
      <c r="M43" s="195">
        <f>K43+L43</f>
        <v>8630000</v>
      </c>
      <c r="N43" s="195"/>
      <c r="O43" s="195">
        <f>M43+N43</f>
        <v>8630000</v>
      </c>
      <c r="P43" s="247"/>
      <c r="Q43" s="247">
        <f>O43+P43</f>
        <v>8630000</v>
      </c>
      <c r="R43" s="195">
        <v>11917000</v>
      </c>
      <c r="S43" s="195"/>
      <c r="T43" s="195">
        <f>R43</f>
        <v>11917000</v>
      </c>
      <c r="U43" s="195"/>
      <c r="V43" s="195">
        <f>T43</f>
        <v>11917000</v>
      </c>
      <c r="W43" s="195"/>
      <c r="X43" s="195">
        <f>V43</f>
        <v>11917000</v>
      </c>
      <c r="Y43" s="195"/>
      <c r="Z43" s="195">
        <f>X43</f>
        <v>11917000</v>
      </c>
      <c r="AA43" s="195">
        <v>11917000</v>
      </c>
      <c r="AB43" s="195"/>
      <c r="AC43" s="195">
        <f>AA43</f>
        <v>11917000</v>
      </c>
      <c r="AD43" s="195"/>
      <c r="AE43" s="195">
        <f>AC43</f>
        <v>11917000</v>
      </c>
      <c r="AF43" s="195"/>
      <c r="AG43" s="195">
        <f>AE43</f>
        <v>11917000</v>
      </c>
      <c r="AH43" s="195"/>
      <c r="AI43" s="195">
        <f>AG43</f>
        <v>11917000</v>
      </c>
      <c r="AJ43" s="195"/>
      <c r="AK43" s="195">
        <f>AI43</f>
        <v>11917000</v>
      </c>
    </row>
    <row r="44" spans="1:37">
      <c r="A44" s="203" t="s">
        <v>343</v>
      </c>
      <c r="B44" s="196" t="s">
        <v>348</v>
      </c>
      <c r="C44" s="195">
        <v>4000000</v>
      </c>
      <c r="D44" s="195"/>
      <c r="E44" s="195">
        <f t="shared" ref="E44:E46" si="29">C44+D44</f>
        <v>4000000</v>
      </c>
      <c r="F44" s="195"/>
      <c r="G44" s="195">
        <f t="shared" ref="G44:G46" si="30">E44+F44</f>
        <v>4000000</v>
      </c>
      <c r="H44" s="195"/>
      <c r="I44" s="195">
        <f t="shared" ref="I44:I46" si="31">G44+H44</f>
        <v>4000000</v>
      </c>
      <c r="J44" s="195"/>
      <c r="K44" s="195">
        <f t="shared" ref="K44:K46" si="32">I44+J44</f>
        <v>4000000</v>
      </c>
      <c r="L44" s="195"/>
      <c r="M44" s="195">
        <f t="shared" ref="M44:M46" si="33">K44+L44</f>
        <v>4000000</v>
      </c>
      <c r="N44" s="195"/>
      <c r="O44" s="195">
        <f t="shared" ref="O44:O46" si="34">M44+N44</f>
        <v>4000000</v>
      </c>
      <c r="P44" s="247"/>
      <c r="Q44" s="247">
        <f t="shared" ref="Q44:Q46" si="35">O44+P44</f>
        <v>4000000</v>
      </c>
      <c r="R44" s="195">
        <v>50000</v>
      </c>
      <c r="S44" s="195"/>
      <c r="T44" s="195">
        <f>R44</f>
        <v>50000</v>
      </c>
      <c r="U44" s="195"/>
      <c r="V44" s="195">
        <f>T44</f>
        <v>50000</v>
      </c>
      <c r="W44" s="195"/>
      <c r="X44" s="195">
        <f>V44</f>
        <v>50000</v>
      </c>
      <c r="Y44" s="195"/>
      <c r="Z44" s="195">
        <f>X44</f>
        <v>50000</v>
      </c>
      <c r="AA44" s="195">
        <v>25000</v>
      </c>
      <c r="AB44" s="195"/>
      <c r="AC44" s="195">
        <f>AA44</f>
        <v>25000</v>
      </c>
      <c r="AD44" s="195"/>
      <c r="AE44" s="195">
        <f>AC44</f>
        <v>25000</v>
      </c>
      <c r="AF44" s="195"/>
      <c r="AG44" s="195">
        <f>AE44</f>
        <v>25000</v>
      </c>
      <c r="AH44" s="195"/>
      <c r="AI44" s="195">
        <f>AG44</f>
        <v>25000</v>
      </c>
      <c r="AJ44" s="195"/>
      <c r="AK44" s="195">
        <f>AI44</f>
        <v>25000</v>
      </c>
    </row>
    <row r="45" spans="1:37">
      <c r="A45" s="203" t="s">
        <v>344</v>
      </c>
      <c r="B45" s="196" t="s">
        <v>347</v>
      </c>
      <c r="C45" s="195">
        <v>2509</v>
      </c>
      <c r="D45" s="195"/>
      <c r="E45" s="195">
        <f t="shared" si="29"/>
        <v>2509</v>
      </c>
      <c r="F45" s="195"/>
      <c r="G45" s="195">
        <f t="shared" si="30"/>
        <v>2509</v>
      </c>
      <c r="H45" s="195"/>
      <c r="I45" s="195">
        <f t="shared" si="31"/>
        <v>2509</v>
      </c>
      <c r="J45" s="195"/>
      <c r="K45" s="195">
        <f t="shared" si="32"/>
        <v>2509</v>
      </c>
      <c r="L45" s="195"/>
      <c r="M45" s="195">
        <f t="shared" si="33"/>
        <v>2509</v>
      </c>
      <c r="N45" s="195"/>
      <c r="O45" s="195">
        <f t="shared" si="34"/>
        <v>2509</v>
      </c>
      <c r="P45" s="247"/>
      <c r="Q45" s="247">
        <f t="shared" si="35"/>
        <v>2509</v>
      </c>
      <c r="R45" s="195">
        <v>2500</v>
      </c>
      <c r="S45" s="195"/>
      <c r="T45" s="195">
        <f>R45</f>
        <v>2500</v>
      </c>
      <c r="U45" s="195"/>
      <c r="V45" s="195">
        <f>T45</f>
        <v>2500</v>
      </c>
      <c r="W45" s="195"/>
      <c r="X45" s="195">
        <f>V45</f>
        <v>2500</v>
      </c>
      <c r="Y45" s="195"/>
      <c r="Z45" s="195">
        <f>X45</f>
        <v>2500</v>
      </c>
      <c r="AA45" s="195">
        <v>2500</v>
      </c>
      <c r="AB45" s="195"/>
      <c r="AC45" s="195">
        <f>AA45</f>
        <v>2500</v>
      </c>
      <c r="AD45" s="195"/>
      <c r="AE45" s="195">
        <f>AC45</f>
        <v>2500</v>
      </c>
      <c r="AF45" s="195"/>
      <c r="AG45" s="195">
        <f>AE45</f>
        <v>2500</v>
      </c>
      <c r="AH45" s="195"/>
      <c r="AI45" s="195">
        <f>AG45</f>
        <v>2500</v>
      </c>
      <c r="AJ45" s="195"/>
      <c r="AK45" s="195">
        <f>AI45</f>
        <v>2500</v>
      </c>
    </row>
    <row r="46" spans="1:37" ht="25.5">
      <c r="A46" s="203" t="s">
        <v>345</v>
      </c>
      <c r="B46" s="196" t="s">
        <v>346</v>
      </c>
      <c r="C46" s="195">
        <v>2158000</v>
      </c>
      <c r="D46" s="195"/>
      <c r="E46" s="195">
        <f t="shared" si="29"/>
        <v>2158000</v>
      </c>
      <c r="F46" s="195"/>
      <c r="G46" s="195">
        <f t="shared" si="30"/>
        <v>2158000</v>
      </c>
      <c r="H46" s="195"/>
      <c r="I46" s="195">
        <f t="shared" si="31"/>
        <v>2158000</v>
      </c>
      <c r="J46" s="195"/>
      <c r="K46" s="195">
        <f t="shared" si="32"/>
        <v>2158000</v>
      </c>
      <c r="L46" s="195"/>
      <c r="M46" s="195">
        <f t="shared" si="33"/>
        <v>2158000</v>
      </c>
      <c r="N46" s="195"/>
      <c r="O46" s="195">
        <f t="shared" si="34"/>
        <v>2158000</v>
      </c>
      <c r="P46" s="247"/>
      <c r="Q46" s="247">
        <f t="shared" si="35"/>
        <v>2158000</v>
      </c>
      <c r="R46" s="195">
        <v>2211000</v>
      </c>
      <c r="S46" s="195"/>
      <c r="T46" s="195">
        <f>R46</f>
        <v>2211000</v>
      </c>
      <c r="U46" s="195"/>
      <c r="V46" s="195">
        <f>T46</f>
        <v>2211000</v>
      </c>
      <c r="W46" s="195"/>
      <c r="X46" s="195">
        <f>V46</f>
        <v>2211000</v>
      </c>
      <c r="Y46" s="195"/>
      <c r="Z46" s="195">
        <f>X46</f>
        <v>2211000</v>
      </c>
      <c r="AA46" s="195">
        <v>2298000</v>
      </c>
      <c r="AB46" s="195"/>
      <c r="AC46" s="195">
        <f>AA46</f>
        <v>2298000</v>
      </c>
      <c r="AD46" s="195"/>
      <c r="AE46" s="195">
        <f>AC46</f>
        <v>2298000</v>
      </c>
      <c r="AF46" s="195"/>
      <c r="AG46" s="195">
        <f>AE46</f>
        <v>2298000</v>
      </c>
      <c r="AH46" s="195"/>
      <c r="AI46" s="195">
        <f>AG46</f>
        <v>2298000</v>
      </c>
      <c r="AJ46" s="195"/>
      <c r="AK46" s="195">
        <f>AI46</f>
        <v>2298000</v>
      </c>
    </row>
    <row r="47" spans="1:37">
      <c r="A47" s="203" t="s">
        <v>56</v>
      </c>
      <c r="B47" s="196" t="s">
        <v>37</v>
      </c>
      <c r="C47" s="195">
        <f>SUM(C48:C49)</f>
        <v>4510726</v>
      </c>
      <c r="D47" s="195">
        <f t="shared" ref="D47:E47" si="36">SUM(D48:D49)</f>
        <v>0</v>
      </c>
      <c r="E47" s="195">
        <f t="shared" si="36"/>
        <v>4510726</v>
      </c>
      <c r="F47" s="195">
        <f t="shared" ref="F47:G47" si="37">SUM(F48:F49)</f>
        <v>0</v>
      </c>
      <c r="G47" s="195">
        <f t="shared" si="37"/>
        <v>4510726</v>
      </c>
      <c r="H47" s="195">
        <f t="shared" ref="H47:I47" si="38">SUM(H48:H49)</f>
        <v>0</v>
      </c>
      <c r="I47" s="195">
        <f t="shared" si="38"/>
        <v>4510726</v>
      </c>
      <c r="J47" s="195">
        <f t="shared" ref="J47:K47" si="39">SUM(J48:J49)</f>
        <v>0</v>
      </c>
      <c r="K47" s="195">
        <f t="shared" si="39"/>
        <v>4510726</v>
      </c>
      <c r="L47" s="195">
        <f t="shared" ref="L47:N47" si="40">SUM(L48:L49)</f>
        <v>0</v>
      </c>
      <c r="M47" s="195">
        <f t="shared" si="40"/>
        <v>4510726</v>
      </c>
      <c r="N47" s="195">
        <f t="shared" si="40"/>
        <v>0</v>
      </c>
      <c r="O47" s="195">
        <f t="shared" ref="O47:P47" si="41">SUM(O48:O49)</f>
        <v>4510726</v>
      </c>
      <c r="P47" s="247">
        <f t="shared" si="41"/>
        <v>0</v>
      </c>
      <c r="Q47" s="247">
        <f t="shared" ref="Q47" si="42">SUM(Q48:Q49)</f>
        <v>4510726</v>
      </c>
      <c r="R47" s="195">
        <f t="shared" ref="R47:AC47" si="43">SUM(R48:R49)</f>
        <v>4000726</v>
      </c>
      <c r="S47" s="195">
        <f t="shared" si="43"/>
        <v>0</v>
      </c>
      <c r="T47" s="195">
        <f t="shared" si="43"/>
        <v>4000726</v>
      </c>
      <c r="U47" s="195">
        <f t="shared" ref="U47:V47" si="44">SUM(U48:U49)</f>
        <v>0</v>
      </c>
      <c r="V47" s="195">
        <f t="shared" si="44"/>
        <v>4000726</v>
      </c>
      <c r="W47" s="195">
        <f t="shared" ref="W47:X47" si="45">SUM(W48:W49)</f>
        <v>0</v>
      </c>
      <c r="X47" s="195">
        <f t="shared" si="45"/>
        <v>4000726</v>
      </c>
      <c r="Y47" s="195">
        <f t="shared" ref="Y47:Z47" si="46">SUM(Y48:Y49)</f>
        <v>0</v>
      </c>
      <c r="Z47" s="195">
        <f t="shared" si="46"/>
        <v>4000726</v>
      </c>
      <c r="AA47" s="195">
        <f t="shared" si="43"/>
        <v>4118726</v>
      </c>
      <c r="AB47" s="195">
        <f t="shared" si="43"/>
        <v>0</v>
      </c>
      <c r="AC47" s="195">
        <f t="shared" si="43"/>
        <v>4118726</v>
      </c>
      <c r="AD47" s="195">
        <f t="shared" ref="AD47:AE47" si="47">SUM(AD48:AD49)</f>
        <v>0</v>
      </c>
      <c r="AE47" s="195">
        <f t="shared" si="47"/>
        <v>4118726</v>
      </c>
      <c r="AF47" s="195">
        <f t="shared" ref="AF47:AG47" si="48">SUM(AF48:AF49)</f>
        <v>0</v>
      </c>
      <c r="AG47" s="195">
        <f t="shared" si="48"/>
        <v>4118726</v>
      </c>
      <c r="AH47" s="195">
        <f t="shared" ref="AH47:AI47" si="49">SUM(AH48:AH49)</f>
        <v>0</v>
      </c>
      <c r="AI47" s="195">
        <f t="shared" si="49"/>
        <v>4118726</v>
      </c>
      <c r="AJ47" s="195">
        <f t="shared" ref="AJ47:AK47" si="50">SUM(AJ48:AJ49)</f>
        <v>0</v>
      </c>
      <c r="AK47" s="195">
        <f t="shared" si="50"/>
        <v>4118726</v>
      </c>
    </row>
    <row r="48" spans="1:37" ht="25.5">
      <c r="A48" s="203" t="s">
        <v>389</v>
      </c>
      <c r="B48" s="196" t="s">
        <v>388</v>
      </c>
      <c r="C48" s="195">
        <v>3380726</v>
      </c>
      <c r="D48" s="195"/>
      <c r="E48" s="195">
        <f>C48+D48</f>
        <v>3380726</v>
      </c>
      <c r="F48" s="195"/>
      <c r="G48" s="195">
        <f>E48+F48</f>
        <v>3380726</v>
      </c>
      <c r="H48" s="195"/>
      <c r="I48" s="195">
        <f>G48+H48</f>
        <v>3380726</v>
      </c>
      <c r="J48" s="195"/>
      <c r="K48" s="195">
        <f>I48+J48</f>
        <v>3380726</v>
      </c>
      <c r="L48" s="195"/>
      <c r="M48" s="195">
        <f>K48+L48</f>
        <v>3380726</v>
      </c>
      <c r="N48" s="195"/>
      <c r="O48" s="195">
        <f>M48+N48</f>
        <v>3380726</v>
      </c>
      <c r="P48" s="247"/>
      <c r="Q48" s="247">
        <f>O48+P48</f>
        <v>3380726</v>
      </c>
      <c r="R48" s="195">
        <v>2870726</v>
      </c>
      <c r="S48" s="195"/>
      <c r="T48" s="195">
        <f>R48</f>
        <v>2870726</v>
      </c>
      <c r="U48" s="195"/>
      <c r="V48" s="195">
        <f>T48</f>
        <v>2870726</v>
      </c>
      <c r="W48" s="195"/>
      <c r="X48" s="195">
        <f>V48</f>
        <v>2870726</v>
      </c>
      <c r="Y48" s="195"/>
      <c r="Z48" s="195">
        <f>X48</f>
        <v>2870726</v>
      </c>
      <c r="AA48" s="195">
        <v>2988726</v>
      </c>
      <c r="AB48" s="195"/>
      <c r="AC48" s="195">
        <f>AA48</f>
        <v>2988726</v>
      </c>
      <c r="AD48" s="195"/>
      <c r="AE48" s="195">
        <f>AC48</f>
        <v>2988726</v>
      </c>
      <c r="AF48" s="195"/>
      <c r="AG48" s="195">
        <f>AE48</f>
        <v>2988726</v>
      </c>
      <c r="AH48" s="195"/>
      <c r="AI48" s="195">
        <f>AG48</f>
        <v>2988726</v>
      </c>
      <c r="AJ48" s="195"/>
      <c r="AK48" s="195">
        <f>AI48</f>
        <v>2988726</v>
      </c>
    </row>
    <row r="49" spans="1:37" ht="38.25">
      <c r="A49" s="203" t="s">
        <v>17</v>
      </c>
      <c r="B49" s="196" t="s">
        <v>38</v>
      </c>
      <c r="C49" s="195">
        <v>1130000</v>
      </c>
      <c r="D49" s="195"/>
      <c r="E49" s="195">
        <f>C49+D49</f>
        <v>1130000</v>
      </c>
      <c r="F49" s="195"/>
      <c r="G49" s="195">
        <f>E49+F49</f>
        <v>1130000</v>
      </c>
      <c r="H49" s="195"/>
      <c r="I49" s="195">
        <f>G49+H49</f>
        <v>1130000</v>
      </c>
      <c r="J49" s="195"/>
      <c r="K49" s="195">
        <f>I49+J49</f>
        <v>1130000</v>
      </c>
      <c r="L49" s="195"/>
      <c r="M49" s="195">
        <f>K49+L49</f>
        <v>1130000</v>
      </c>
      <c r="N49" s="195"/>
      <c r="O49" s="195">
        <f>M49+N49</f>
        <v>1130000</v>
      </c>
      <c r="P49" s="247"/>
      <c r="Q49" s="247">
        <f>O49+P49</f>
        <v>1130000</v>
      </c>
      <c r="R49" s="195">
        <v>1130000</v>
      </c>
      <c r="S49" s="195"/>
      <c r="T49" s="195">
        <f>R49</f>
        <v>1130000</v>
      </c>
      <c r="U49" s="195"/>
      <c r="V49" s="195">
        <f>T49</f>
        <v>1130000</v>
      </c>
      <c r="W49" s="195"/>
      <c r="X49" s="195">
        <f>V49</f>
        <v>1130000</v>
      </c>
      <c r="Y49" s="195"/>
      <c r="Z49" s="195">
        <f>X49</f>
        <v>1130000</v>
      </c>
      <c r="AA49" s="195">
        <v>1130000</v>
      </c>
      <c r="AB49" s="195"/>
      <c r="AC49" s="195">
        <f>AA49</f>
        <v>1130000</v>
      </c>
      <c r="AD49" s="195"/>
      <c r="AE49" s="195">
        <f>AC49</f>
        <v>1130000</v>
      </c>
      <c r="AF49" s="195"/>
      <c r="AG49" s="195">
        <f>AE49</f>
        <v>1130000</v>
      </c>
      <c r="AH49" s="195"/>
      <c r="AI49" s="195">
        <f>AG49</f>
        <v>1130000</v>
      </c>
      <c r="AJ49" s="195"/>
      <c r="AK49" s="195">
        <f>AI49</f>
        <v>1130000</v>
      </c>
    </row>
    <row r="50" spans="1:37" ht="38.25">
      <c r="A50" s="203" t="s">
        <v>13</v>
      </c>
      <c r="B50" s="196" t="s">
        <v>39</v>
      </c>
      <c r="C50" s="195">
        <f>SUM(C51:C53)</f>
        <v>15675000</v>
      </c>
      <c r="D50" s="195">
        <f t="shared" ref="D50:E50" si="51">SUM(D51:D53)</f>
        <v>0</v>
      </c>
      <c r="E50" s="195">
        <f t="shared" si="51"/>
        <v>15675000</v>
      </c>
      <c r="F50" s="195">
        <f t="shared" ref="F50:G50" si="52">SUM(F51:F53)</f>
        <v>0</v>
      </c>
      <c r="G50" s="195">
        <f t="shared" si="52"/>
        <v>15675000</v>
      </c>
      <c r="H50" s="195">
        <f t="shared" ref="H50:I50" si="53">SUM(H51:H53)</f>
        <v>0</v>
      </c>
      <c r="I50" s="195">
        <f t="shared" si="53"/>
        <v>15675000</v>
      </c>
      <c r="J50" s="195">
        <f t="shared" ref="J50:K50" si="54">SUM(J51:J53)</f>
        <v>0</v>
      </c>
      <c r="K50" s="195">
        <f t="shared" si="54"/>
        <v>15675000</v>
      </c>
      <c r="L50" s="195">
        <f t="shared" ref="L50:N50" si="55">SUM(L51:L53)</f>
        <v>0</v>
      </c>
      <c r="M50" s="195">
        <f t="shared" si="55"/>
        <v>15675000</v>
      </c>
      <c r="N50" s="195">
        <f t="shared" si="55"/>
        <v>0</v>
      </c>
      <c r="O50" s="195">
        <f t="shared" ref="O50:P50" si="56">SUM(O51:O53)</f>
        <v>15675000</v>
      </c>
      <c r="P50" s="247">
        <f t="shared" si="56"/>
        <v>0</v>
      </c>
      <c r="Q50" s="247">
        <f t="shared" ref="Q50" si="57">SUM(Q51:Q53)</f>
        <v>15675000</v>
      </c>
      <c r="R50" s="195">
        <f t="shared" ref="R50:AC50" si="58">SUM(R51:R53)</f>
        <v>15675000</v>
      </c>
      <c r="S50" s="195">
        <f t="shared" si="58"/>
        <v>0</v>
      </c>
      <c r="T50" s="195">
        <f t="shared" si="58"/>
        <v>15675000</v>
      </c>
      <c r="U50" s="195">
        <f t="shared" ref="U50:V50" si="59">SUM(U51:U53)</f>
        <v>0</v>
      </c>
      <c r="V50" s="195">
        <f t="shared" si="59"/>
        <v>15675000</v>
      </c>
      <c r="W50" s="195">
        <f t="shared" ref="W50:X50" si="60">SUM(W51:W53)</f>
        <v>0</v>
      </c>
      <c r="X50" s="195">
        <f t="shared" si="60"/>
        <v>15675000</v>
      </c>
      <c r="Y50" s="195">
        <f t="shared" ref="Y50:Z50" si="61">SUM(Y51:Y53)</f>
        <v>0</v>
      </c>
      <c r="Z50" s="195">
        <f t="shared" si="61"/>
        <v>15675000</v>
      </c>
      <c r="AA50" s="195">
        <f t="shared" si="58"/>
        <v>15675000</v>
      </c>
      <c r="AB50" s="195">
        <f t="shared" si="58"/>
        <v>0</v>
      </c>
      <c r="AC50" s="195">
        <f t="shared" si="58"/>
        <v>15675000</v>
      </c>
      <c r="AD50" s="195">
        <f t="shared" ref="AD50:AE50" si="62">SUM(AD51:AD53)</f>
        <v>0</v>
      </c>
      <c r="AE50" s="195">
        <f t="shared" si="62"/>
        <v>15675000</v>
      </c>
      <c r="AF50" s="195">
        <f t="shared" ref="AF50:AG50" si="63">SUM(AF51:AF53)</f>
        <v>0</v>
      </c>
      <c r="AG50" s="195">
        <f t="shared" si="63"/>
        <v>15675000</v>
      </c>
      <c r="AH50" s="195">
        <f t="shared" ref="AH50:AI50" si="64">SUM(AH51:AH53)</f>
        <v>0</v>
      </c>
      <c r="AI50" s="195">
        <f t="shared" si="64"/>
        <v>15675000</v>
      </c>
      <c r="AJ50" s="195">
        <f t="shared" ref="AJ50:AK50" si="65">SUM(AJ51:AJ53)</f>
        <v>0</v>
      </c>
      <c r="AK50" s="195">
        <f t="shared" si="65"/>
        <v>15675000</v>
      </c>
    </row>
    <row r="51" spans="1:37" s="184" customFormat="1" ht="89.25">
      <c r="A51" s="203" t="s">
        <v>60</v>
      </c>
      <c r="B51" s="196" t="s">
        <v>41</v>
      </c>
      <c r="C51" s="195">
        <f>250000+10115000+417000</f>
        <v>10782000</v>
      </c>
      <c r="D51" s="195"/>
      <c r="E51" s="195">
        <f>C51+D51</f>
        <v>10782000</v>
      </c>
      <c r="F51" s="195"/>
      <c r="G51" s="195">
        <f>E51+F51</f>
        <v>10782000</v>
      </c>
      <c r="H51" s="195"/>
      <c r="I51" s="195">
        <f>G51+H51</f>
        <v>10782000</v>
      </c>
      <c r="J51" s="195"/>
      <c r="K51" s="195">
        <f>I51+J51</f>
        <v>10782000</v>
      </c>
      <c r="L51" s="195"/>
      <c r="M51" s="195">
        <f>K51+L51</f>
        <v>10782000</v>
      </c>
      <c r="N51" s="195"/>
      <c r="O51" s="195">
        <f>M51+N51</f>
        <v>10782000</v>
      </c>
      <c r="P51" s="247"/>
      <c r="Q51" s="247">
        <f>O51+P51</f>
        <v>10782000</v>
      </c>
      <c r="R51" s="195">
        <f>15675000-5309000-1000+417000</f>
        <v>10782000</v>
      </c>
      <c r="S51" s="195"/>
      <c r="T51" s="195">
        <f>R51</f>
        <v>10782000</v>
      </c>
      <c r="U51" s="195"/>
      <c r="V51" s="195">
        <f>T51</f>
        <v>10782000</v>
      </c>
      <c r="W51" s="195"/>
      <c r="X51" s="195">
        <f>V51</f>
        <v>10782000</v>
      </c>
      <c r="Y51" s="195"/>
      <c r="Z51" s="195">
        <f>X51</f>
        <v>10782000</v>
      </c>
      <c r="AA51" s="195">
        <f>R51</f>
        <v>10782000</v>
      </c>
      <c r="AB51" s="195"/>
      <c r="AC51" s="195">
        <f>AA51</f>
        <v>10782000</v>
      </c>
      <c r="AD51" s="195"/>
      <c r="AE51" s="195">
        <f>AC51</f>
        <v>10782000</v>
      </c>
      <c r="AF51" s="195"/>
      <c r="AG51" s="195">
        <f>AE51</f>
        <v>10782000</v>
      </c>
      <c r="AH51" s="195"/>
      <c r="AI51" s="195">
        <f>AG51</f>
        <v>10782000</v>
      </c>
      <c r="AJ51" s="195"/>
      <c r="AK51" s="195">
        <f>AI51</f>
        <v>10782000</v>
      </c>
    </row>
    <row r="52" spans="1:37" s="184" customFormat="1" ht="25.5">
      <c r="A52" s="203" t="s">
        <v>14</v>
      </c>
      <c r="B52" s="196" t="s">
        <v>42</v>
      </c>
      <c r="C52" s="195">
        <v>0</v>
      </c>
      <c r="D52" s="195"/>
      <c r="E52" s="195">
        <f t="shared" ref="E52:E53" si="66">C52+D52</f>
        <v>0</v>
      </c>
      <c r="F52" s="195"/>
      <c r="G52" s="195">
        <f t="shared" ref="G52:G53" si="67">E52+F52</f>
        <v>0</v>
      </c>
      <c r="H52" s="195"/>
      <c r="I52" s="195">
        <f t="shared" ref="I52:I53" si="68">G52+H52</f>
        <v>0</v>
      </c>
      <c r="J52" s="195"/>
      <c r="K52" s="195">
        <f t="shared" ref="K52:K53" si="69">I52+J52</f>
        <v>0</v>
      </c>
      <c r="L52" s="195"/>
      <c r="M52" s="195">
        <f t="shared" ref="M52:M53" si="70">K52+L52</f>
        <v>0</v>
      </c>
      <c r="N52" s="195"/>
      <c r="O52" s="195">
        <f t="shared" ref="O52:O53" si="71">M52+N52</f>
        <v>0</v>
      </c>
      <c r="P52" s="247"/>
      <c r="Q52" s="247">
        <f t="shared" ref="Q52:Q53" si="72">O52+P52</f>
        <v>0</v>
      </c>
      <c r="R52" s="195">
        <v>0</v>
      </c>
      <c r="S52" s="195"/>
      <c r="T52" s="195"/>
      <c r="U52" s="195"/>
      <c r="V52" s="195"/>
      <c r="W52" s="195"/>
      <c r="X52" s="195"/>
      <c r="Y52" s="195"/>
      <c r="Z52" s="195"/>
      <c r="AA52" s="195">
        <v>0</v>
      </c>
      <c r="AB52" s="195"/>
      <c r="AC52" s="195">
        <f>AA52</f>
        <v>0</v>
      </c>
      <c r="AD52" s="195"/>
      <c r="AE52" s="195">
        <f>AC52</f>
        <v>0</v>
      </c>
      <c r="AF52" s="195"/>
      <c r="AG52" s="195">
        <f>AE52</f>
        <v>0</v>
      </c>
      <c r="AH52" s="195"/>
      <c r="AI52" s="195">
        <f>AG52</f>
        <v>0</v>
      </c>
      <c r="AJ52" s="195"/>
      <c r="AK52" s="195">
        <f>AI52</f>
        <v>0</v>
      </c>
    </row>
    <row r="53" spans="1:37" s="184" customFormat="1" ht="76.5">
      <c r="A53" s="205" t="s">
        <v>80</v>
      </c>
      <c r="B53" s="196" t="s">
        <v>77</v>
      </c>
      <c r="C53" s="195">
        <f>93000+4800000</f>
        <v>4893000</v>
      </c>
      <c r="D53" s="195"/>
      <c r="E53" s="195">
        <f t="shared" si="66"/>
        <v>4893000</v>
      </c>
      <c r="F53" s="195"/>
      <c r="G53" s="195">
        <f t="shared" si="67"/>
        <v>4893000</v>
      </c>
      <c r="H53" s="195"/>
      <c r="I53" s="195">
        <f t="shared" si="68"/>
        <v>4893000</v>
      </c>
      <c r="J53" s="195"/>
      <c r="K53" s="195">
        <f t="shared" si="69"/>
        <v>4893000</v>
      </c>
      <c r="L53" s="195"/>
      <c r="M53" s="195">
        <f t="shared" si="70"/>
        <v>4893000</v>
      </c>
      <c r="N53" s="195"/>
      <c r="O53" s="195">
        <f t="shared" si="71"/>
        <v>4893000</v>
      </c>
      <c r="P53" s="247"/>
      <c r="Q53" s="247">
        <f t="shared" si="72"/>
        <v>4893000</v>
      </c>
      <c r="R53" s="195">
        <f>C53</f>
        <v>4893000</v>
      </c>
      <c r="S53" s="195"/>
      <c r="T53" s="195">
        <f>R53</f>
        <v>4893000</v>
      </c>
      <c r="U53" s="195"/>
      <c r="V53" s="195">
        <f>T53</f>
        <v>4893000</v>
      </c>
      <c r="W53" s="195"/>
      <c r="X53" s="195">
        <f>V53</f>
        <v>4893000</v>
      </c>
      <c r="Y53" s="195"/>
      <c r="Z53" s="195">
        <f>X53</f>
        <v>4893000</v>
      </c>
      <c r="AA53" s="195">
        <f>C53</f>
        <v>4893000</v>
      </c>
      <c r="AB53" s="195"/>
      <c r="AC53" s="195">
        <f>AA53</f>
        <v>4893000</v>
      </c>
      <c r="AD53" s="195"/>
      <c r="AE53" s="195">
        <f>AC53</f>
        <v>4893000</v>
      </c>
      <c r="AF53" s="195"/>
      <c r="AG53" s="195">
        <f>AE53</f>
        <v>4893000</v>
      </c>
      <c r="AH53" s="195"/>
      <c r="AI53" s="195">
        <f>AG53</f>
        <v>4893000</v>
      </c>
      <c r="AJ53" s="195"/>
      <c r="AK53" s="195">
        <f>AI53</f>
        <v>4893000</v>
      </c>
    </row>
    <row r="54" spans="1:37" s="184" customFormat="1" ht="25.5">
      <c r="A54" s="203" t="s">
        <v>19</v>
      </c>
      <c r="B54" s="196" t="s">
        <v>43</v>
      </c>
      <c r="C54" s="195">
        <v>237240</v>
      </c>
      <c r="D54" s="195"/>
      <c r="E54" s="195">
        <f>C54+D54</f>
        <v>237240</v>
      </c>
      <c r="F54" s="195"/>
      <c r="G54" s="195">
        <f>E54+F54</f>
        <v>237240</v>
      </c>
      <c r="H54" s="195"/>
      <c r="I54" s="195">
        <f>G54+H54</f>
        <v>237240</v>
      </c>
      <c r="J54" s="195"/>
      <c r="K54" s="195">
        <f>I54+J54</f>
        <v>237240</v>
      </c>
      <c r="L54" s="195"/>
      <c r="M54" s="195">
        <f>K54+L54</f>
        <v>237240</v>
      </c>
      <c r="N54" s="195"/>
      <c r="O54" s="195">
        <f>M54+N54</f>
        <v>237240</v>
      </c>
      <c r="P54" s="247"/>
      <c r="Q54" s="247">
        <f>O54+P54</f>
        <v>237240</v>
      </c>
      <c r="R54" s="195">
        <v>237240</v>
      </c>
      <c r="S54" s="195"/>
      <c r="T54" s="195">
        <f>R54</f>
        <v>237240</v>
      </c>
      <c r="U54" s="195"/>
      <c r="V54" s="195">
        <f>T54</f>
        <v>237240</v>
      </c>
      <c r="W54" s="195"/>
      <c r="X54" s="195">
        <f>V54</f>
        <v>237240</v>
      </c>
      <c r="Y54" s="195"/>
      <c r="Z54" s="195">
        <f>X54</f>
        <v>237240</v>
      </c>
      <c r="AA54" s="195">
        <v>237240</v>
      </c>
      <c r="AB54" s="195"/>
      <c r="AC54" s="195">
        <f>AA54</f>
        <v>237240</v>
      </c>
      <c r="AD54" s="195"/>
      <c r="AE54" s="195">
        <f>AC54</f>
        <v>237240</v>
      </c>
      <c r="AF54" s="195"/>
      <c r="AG54" s="195">
        <f>AE54</f>
        <v>237240</v>
      </c>
      <c r="AH54" s="195"/>
      <c r="AI54" s="195">
        <f>AG54</f>
        <v>237240</v>
      </c>
      <c r="AJ54" s="195"/>
      <c r="AK54" s="195">
        <f>AI54</f>
        <v>237240</v>
      </c>
    </row>
    <row r="55" spans="1:37" s="184" customFormat="1" ht="25.5">
      <c r="A55" s="203" t="s">
        <v>141</v>
      </c>
      <c r="B55" s="196" t="s">
        <v>46</v>
      </c>
      <c r="C55" s="195">
        <f>SUM(C56:C57)</f>
        <v>100000</v>
      </c>
      <c r="D55" s="195">
        <f t="shared" ref="D55:E55" si="73">SUM(D56:D57)</f>
        <v>0</v>
      </c>
      <c r="E55" s="195">
        <f t="shared" si="73"/>
        <v>100000</v>
      </c>
      <c r="F55" s="195">
        <f t="shared" ref="F55:G55" si="74">SUM(F56:F57)</f>
        <v>0</v>
      </c>
      <c r="G55" s="195">
        <f t="shared" si="74"/>
        <v>100000</v>
      </c>
      <c r="H55" s="195">
        <f t="shared" ref="H55:I55" si="75">SUM(H56:H57)</f>
        <v>0</v>
      </c>
      <c r="I55" s="195">
        <f t="shared" si="75"/>
        <v>100000</v>
      </c>
      <c r="J55" s="195">
        <f t="shared" ref="J55:K55" si="76">SUM(J56:J57)</f>
        <v>0</v>
      </c>
      <c r="K55" s="195">
        <f t="shared" si="76"/>
        <v>100000</v>
      </c>
      <c r="L55" s="195">
        <f t="shared" ref="L55:N55" si="77">SUM(L56:L57)</f>
        <v>0</v>
      </c>
      <c r="M55" s="195">
        <f t="shared" si="77"/>
        <v>100000</v>
      </c>
      <c r="N55" s="195">
        <f t="shared" si="77"/>
        <v>0</v>
      </c>
      <c r="O55" s="195">
        <f t="shared" ref="O55:P55" si="78">SUM(O56:O57)</f>
        <v>100000</v>
      </c>
      <c r="P55" s="247">
        <f t="shared" si="78"/>
        <v>0</v>
      </c>
      <c r="Q55" s="247">
        <f t="shared" ref="Q55" si="79">SUM(Q56:Q57)</f>
        <v>100000</v>
      </c>
      <c r="R55" s="195">
        <f t="shared" ref="R55:AC55" si="80">SUM(R56:R57)</f>
        <v>0</v>
      </c>
      <c r="S55" s="195">
        <f t="shared" si="80"/>
        <v>0</v>
      </c>
      <c r="T55" s="195">
        <f t="shared" si="80"/>
        <v>0</v>
      </c>
      <c r="U55" s="195">
        <f t="shared" ref="U55:V55" si="81">SUM(U56:U57)</f>
        <v>0</v>
      </c>
      <c r="V55" s="195">
        <f t="shared" si="81"/>
        <v>0</v>
      </c>
      <c r="W55" s="195">
        <f t="shared" ref="W55:X55" si="82">SUM(W56:W57)</f>
        <v>0</v>
      </c>
      <c r="X55" s="195">
        <f t="shared" si="82"/>
        <v>0</v>
      </c>
      <c r="Y55" s="195">
        <f t="shared" ref="Y55:Z55" si="83">SUM(Y56:Y57)</f>
        <v>0</v>
      </c>
      <c r="Z55" s="195">
        <f t="shared" si="83"/>
        <v>0</v>
      </c>
      <c r="AA55" s="195">
        <f t="shared" si="80"/>
        <v>0</v>
      </c>
      <c r="AB55" s="195">
        <f t="shared" si="80"/>
        <v>0</v>
      </c>
      <c r="AC55" s="195">
        <f t="shared" si="80"/>
        <v>0</v>
      </c>
      <c r="AD55" s="195">
        <f t="shared" ref="AD55:AE55" si="84">SUM(AD56:AD57)</f>
        <v>0</v>
      </c>
      <c r="AE55" s="195">
        <f t="shared" si="84"/>
        <v>0</v>
      </c>
      <c r="AF55" s="195">
        <f t="shared" ref="AF55:AG55" si="85">SUM(AF56:AF57)</f>
        <v>0</v>
      </c>
      <c r="AG55" s="195">
        <f t="shared" si="85"/>
        <v>0</v>
      </c>
      <c r="AH55" s="195">
        <f t="shared" ref="AH55:AI55" si="86">SUM(AH56:AH57)</f>
        <v>0</v>
      </c>
      <c r="AI55" s="195">
        <f t="shared" si="86"/>
        <v>0</v>
      </c>
      <c r="AJ55" s="195">
        <f t="shared" ref="AJ55:AK55" si="87">SUM(AJ56:AJ57)</f>
        <v>0</v>
      </c>
      <c r="AK55" s="195">
        <f t="shared" si="87"/>
        <v>0</v>
      </c>
    </row>
    <row r="56" spans="1:37" s="184" customFormat="1">
      <c r="A56" s="203" t="s">
        <v>63</v>
      </c>
      <c r="B56" s="196" t="s">
        <v>64</v>
      </c>
      <c r="C56" s="195">
        <v>100000</v>
      </c>
      <c r="D56" s="195"/>
      <c r="E56" s="195">
        <f>C56+D56</f>
        <v>100000</v>
      </c>
      <c r="F56" s="195"/>
      <c r="G56" s="195">
        <f>E56+F56</f>
        <v>100000</v>
      </c>
      <c r="H56" s="195"/>
      <c r="I56" s="195">
        <f>G56+H56</f>
        <v>100000</v>
      </c>
      <c r="J56" s="195"/>
      <c r="K56" s="195">
        <f>I56+J56</f>
        <v>100000</v>
      </c>
      <c r="L56" s="195"/>
      <c r="M56" s="195">
        <f>K56+L56</f>
        <v>100000</v>
      </c>
      <c r="N56" s="195"/>
      <c r="O56" s="195">
        <f>M56+N56</f>
        <v>100000</v>
      </c>
      <c r="P56" s="247"/>
      <c r="Q56" s="247">
        <f>O56+P56</f>
        <v>100000</v>
      </c>
      <c r="R56" s="195"/>
      <c r="S56" s="195"/>
      <c r="T56" s="195"/>
      <c r="U56" s="195"/>
      <c r="V56" s="195"/>
      <c r="W56" s="195"/>
      <c r="X56" s="195"/>
      <c r="Y56" s="195"/>
      <c r="Z56" s="195"/>
      <c r="AA56" s="195"/>
      <c r="AB56" s="195"/>
      <c r="AC56" s="195"/>
      <c r="AD56" s="195"/>
      <c r="AE56" s="195"/>
      <c r="AF56" s="195"/>
      <c r="AG56" s="195"/>
      <c r="AH56" s="195"/>
      <c r="AI56" s="195"/>
      <c r="AJ56" s="195"/>
      <c r="AK56" s="195"/>
    </row>
    <row r="57" spans="1:37" s="184" customFormat="1">
      <c r="A57" s="203" t="s">
        <v>67</v>
      </c>
      <c r="B57" s="196" t="s">
        <v>70</v>
      </c>
      <c r="C57" s="195">
        <v>0</v>
      </c>
      <c r="D57" s="195"/>
      <c r="E57" s="195"/>
      <c r="F57" s="195"/>
      <c r="G57" s="195"/>
      <c r="H57" s="195"/>
      <c r="I57" s="195"/>
      <c r="J57" s="195"/>
      <c r="K57" s="195"/>
      <c r="L57" s="195"/>
      <c r="M57" s="195"/>
      <c r="N57" s="195"/>
      <c r="O57" s="195"/>
      <c r="P57" s="247"/>
      <c r="Q57" s="247"/>
      <c r="R57" s="195"/>
      <c r="S57" s="195"/>
      <c r="T57" s="195"/>
      <c r="U57" s="195"/>
      <c r="V57" s="195"/>
      <c r="W57" s="195"/>
      <c r="X57" s="195"/>
      <c r="Y57" s="195"/>
      <c r="Z57" s="195"/>
      <c r="AA57" s="195"/>
      <c r="AB57" s="195"/>
      <c r="AC57" s="195"/>
      <c r="AD57" s="195"/>
      <c r="AE57" s="195"/>
      <c r="AF57" s="195"/>
      <c r="AG57" s="195"/>
      <c r="AH57" s="195"/>
      <c r="AI57" s="195"/>
      <c r="AJ57" s="195"/>
      <c r="AK57" s="195"/>
    </row>
    <row r="58" spans="1:37" s="184" customFormat="1" ht="25.5">
      <c r="A58" s="203" t="s">
        <v>20</v>
      </c>
      <c r="B58" s="196" t="s">
        <v>47</v>
      </c>
      <c r="C58" s="195">
        <f>C59+C60</f>
        <v>2194000</v>
      </c>
      <c r="D58" s="195">
        <f t="shared" ref="D58:E58" si="88">D59+D60</f>
        <v>0</v>
      </c>
      <c r="E58" s="195">
        <f t="shared" si="88"/>
        <v>2194000</v>
      </c>
      <c r="F58" s="195">
        <f t="shared" ref="F58:G58" si="89">F59+F60</f>
        <v>0</v>
      </c>
      <c r="G58" s="195">
        <f t="shared" si="89"/>
        <v>2194000</v>
      </c>
      <c r="H58" s="195">
        <f t="shared" ref="H58:I58" si="90">H59+H60</f>
        <v>0</v>
      </c>
      <c r="I58" s="195">
        <f t="shared" si="90"/>
        <v>2194000</v>
      </c>
      <c r="J58" s="195">
        <f t="shared" ref="J58:K58" si="91">J59+J60</f>
        <v>0</v>
      </c>
      <c r="K58" s="195">
        <f t="shared" si="91"/>
        <v>2194000</v>
      </c>
      <c r="L58" s="195">
        <f t="shared" ref="L58:N58" si="92">L59+L60</f>
        <v>0</v>
      </c>
      <c r="M58" s="195">
        <f t="shared" si="92"/>
        <v>2194000</v>
      </c>
      <c r="N58" s="195">
        <f t="shared" si="92"/>
        <v>0</v>
      </c>
      <c r="O58" s="195">
        <f t="shared" ref="O58:P58" si="93">O59+O60</f>
        <v>2194000</v>
      </c>
      <c r="P58" s="247">
        <f t="shared" si="93"/>
        <v>0</v>
      </c>
      <c r="Q58" s="247">
        <f t="shared" ref="Q58" si="94">Q59+Q60</f>
        <v>2194000</v>
      </c>
      <c r="R58" s="195">
        <f>R59+R60</f>
        <v>1770000</v>
      </c>
      <c r="S58" s="195">
        <f t="shared" ref="S58:T58" si="95">S59+S60</f>
        <v>0</v>
      </c>
      <c r="T58" s="195">
        <f t="shared" si="95"/>
        <v>1770000</v>
      </c>
      <c r="U58" s="195">
        <f t="shared" ref="U58:V58" si="96">U59+U60</f>
        <v>0</v>
      </c>
      <c r="V58" s="195">
        <f t="shared" si="96"/>
        <v>1770000</v>
      </c>
      <c r="W58" s="195">
        <f t="shared" ref="W58:X58" si="97">W59+W60</f>
        <v>0</v>
      </c>
      <c r="X58" s="195">
        <f t="shared" si="97"/>
        <v>1770000</v>
      </c>
      <c r="Y58" s="195">
        <f t="shared" ref="Y58:Z58" si="98">Y59+Y60</f>
        <v>0</v>
      </c>
      <c r="Z58" s="195">
        <f t="shared" si="98"/>
        <v>1770000</v>
      </c>
      <c r="AA58" s="195">
        <f>AA59+AA60</f>
        <v>1161091</v>
      </c>
      <c r="AB58" s="195">
        <f t="shared" ref="AB58:AC58" si="99">AB59+AB60</f>
        <v>0</v>
      </c>
      <c r="AC58" s="195">
        <f t="shared" si="99"/>
        <v>1161091</v>
      </c>
      <c r="AD58" s="195">
        <f t="shared" ref="AD58:AE58" si="100">AD59+AD60</f>
        <v>0</v>
      </c>
      <c r="AE58" s="195">
        <f t="shared" si="100"/>
        <v>1161091</v>
      </c>
      <c r="AF58" s="195">
        <f t="shared" ref="AF58:AG58" si="101">AF59+AF60</f>
        <v>0</v>
      </c>
      <c r="AG58" s="195">
        <f t="shared" si="101"/>
        <v>1161091</v>
      </c>
      <c r="AH58" s="195">
        <f t="shared" ref="AH58:AI58" si="102">AH59+AH60</f>
        <v>0</v>
      </c>
      <c r="AI58" s="195">
        <f t="shared" si="102"/>
        <v>1161091</v>
      </c>
      <c r="AJ58" s="195">
        <f t="shared" ref="AJ58:AK58" si="103">AJ59+AJ60</f>
        <v>0</v>
      </c>
      <c r="AK58" s="195">
        <f t="shared" si="103"/>
        <v>1161091</v>
      </c>
    </row>
    <row r="59" spans="1:37" s="184" customFormat="1" ht="76.5">
      <c r="A59" s="203" t="s">
        <v>340</v>
      </c>
      <c r="B59" s="196" t="s">
        <v>341</v>
      </c>
      <c r="C59" s="195">
        <v>1894000</v>
      </c>
      <c r="D59" s="195"/>
      <c r="E59" s="195">
        <f>C59+D59</f>
        <v>1894000</v>
      </c>
      <c r="F59" s="195"/>
      <c r="G59" s="195">
        <f>E59+F59</f>
        <v>1894000</v>
      </c>
      <c r="H59" s="195"/>
      <c r="I59" s="195">
        <f>G59+H59</f>
        <v>1894000</v>
      </c>
      <c r="J59" s="195"/>
      <c r="K59" s="195">
        <f>I59+J59</f>
        <v>1894000</v>
      </c>
      <c r="L59" s="195"/>
      <c r="M59" s="195">
        <f>K59+L59</f>
        <v>1894000</v>
      </c>
      <c r="N59" s="195"/>
      <c r="O59" s="195">
        <f t="shared" ref="O59:O61" si="104">M59+N59</f>
        <v>1894000</v>
      </c>
      <c r="P59" s="247"/>
      <c r="Q59" s="247">
        <f t="shared" ref="Q59:Q61" si="105">O59+P59</f>
        <v>1894000</v>
      </c>
      <c r="R59" s="195">
        <v>1470000</v>
      </c>
      <c r="S59" s="195"/>
      <c r="T59" s="195">
        <f>R59</f>
        <v>1470000</v>
      </c>
      <c r="U59" s="195"/>
      <c r="V59" s="195">
        <f>T59</f>
        <v>1470000</v>
      </c>
      <c r="W59" s="195"/>
      <c r="X59" s="195">
        <f>V59</f>
        <v>1470000</v>
      </c>
      <c r="Y59" s="195"/>
      <c r="Z59" s="195">
        <f>X59</f>
        <v>1470000</v>
      </c>
      <c r="AA59" s="195">
        <v>861091</v>
      </c>
      <c r="AB59" s="195"/>
      <c r="AC59" s="195">
        <f>AA59</f>
        <v>861091</v>
      </c>
      <c r="AD59" s="195"/>
      <c r="AE59" s="195">
        <f>AC59</f>
        <v>861091</v>
      </c>
      <c r="AF59" s="195"/>
      <c r="AG59" s="195">
        <f>AE59</f>
        <v>861091</v>
      </c>
      <c r="AH59" s="195"/>
      <c r="AI59" s="195">
        <f>AG59</f>
        <v>861091</v>
      </c>
      <c r="AJ59" s="195"/>
      <c r="AK59" s="195">
        <f>AI59</f>
        <v>861091</v>
      </c>
    </row>
    <row r="60" spans="1:37" s="184" customFormat="1" ht="25.5">
      <c r="A60" s="203" t="s">
        <v>79</v>
      </c>
      <c r="B60" s="196" t="s">
        <v>55</v>
      </c>
      <c r="C60" s="195">
        <v>300000</v>
      </c>
      <c r="D60" s="195"/>
      <c r="E60" s="195">
        <f>C60+D60</f>
        <v>300000</v>
      </c>
      <c r="F60" s="195"/>
      <c r="G60" s="195">
        <f>E60+F60</f>
        <v>300000</v>
      </c>
      <c r="H60" s="195"/>
      <c r="I60" s="195">
        <f>G60+H60</f>
        <v>300000</v>
      </c>
      <c r="J60" s="195"/>
      <c r="K60" s="195">
        <f>I60+J60</f>
        <v>300000</v>
      </c>
      <c r="L60" s="195"/>
      <c r="M60" s="195">
        <f>K60+L60</f>
        <v>300000</v>
      </c>
      <c r="N60" s="195"/>
      <c r="O60" s="195">
        <f t="shared" si="104"/>
        <v>300000</v>
      </c>
      <c r="P60" s="247"/>
      <c r="Q60" s="247">
        <f t="shared" si="105"/>
        <v>300000</v>
      </c>
      <c r="R60" s="195">
        <v>300000</v>
      </c>
      <c r="S60" s="195"/>
      <c r="T60" s="195">
        <f>R60</f>
        <v>300000</v>
      </c>
      <c r="U60" s="195"/>
      <c r="V60" s="195">
        <f>T60</f>
        <v>300000</v>
      </c>
      <c r="W60" s="195"/>
      <c r="X60" s="195">
        <f>V60</f>
        <v>300000</v>
      </c>
      <c r="Y60" s="195"/>
      <c r="Z60" s="195">
        <f>X60</f>
        <v>300000</v>
      </c>
      <c r="AA60" s="195">
        <v>300000</v>
      </c>
      <c r="AB60" s="195"/>
      <c r="AC60" s="195">
        <f>AA60</f>
        <v>300000</v>
      </c>
      <c r="AD60" s="195"/>
      <c r="AE60" s="195">
        <f>AC60</f>
        <v>300000</v>
      </c>
      <c r="AF60" s="195"/>
      <c r="AG60" s="195">
        <f>AE60</f>
        <v>300000</v>
      </c>
      <c r="AH60" s="195"/>
      <c r="AI60" s="195">
        <f>AG60</f>
        <v>300000</v>
      </c>
      <c r="AJ60" s="195"/>
      <c r="AK60" s="195">
        <f>AI60</f>
        <v>300000</v>
      </c>
    </row>
    <row r="61" spans="1:37" s="184" customFormat="1">
      <c r="A61" s="203" t="s">
        <v>15</v>
      </c>
      <c r="B61" s="196" t="s">
        <v>49</v>
      </c>
      <c r="C61" s="195">
        <v>498000</v>
      </c>
      <c r="D61" s="195"/>
      <c r="E61" s="195">
        <f>C61+D61</f>
        <v>498000</v>
      </c>
      <c r="F61" s="195"/>
      <c r="G61" s="195">
        <f>E61+F61</f>
        <v>498000</v>
      </c>
      <c r="H61" s="195"/>
      <c r="I61" s="195">
        <f>G61+H61</f>
        <v>498000</v>
      </c>
      <c r="J61" s="195"/>
      <c r="K61" s="195">
        <f>I61+J61</f>
        <v>498000</v>
      </c>
      <c r="L61" s="195"/>
      <c r="M61" s="195">
        <f>K61+L61</f>
        <v>498000</v>
      </c>
      <c r="N61" s="195"/>
      <c r="O61" s="195">
        <f t="shared" si="104"/>
        <v>498000</v>
      </c>
      <c r="P61" s="247"/>
      <c r="Q61" s="247">
        <f t="shared" si="105"/>
        <v>498000</v>
      </c>
      <c r="R61" s="195">
        <v>498000</v>
      </c>
      <c r="S61" s="195"/>
      <c r="T61" s="195">
        <f>R61</f>
        <v>498000</v>
      </c>
      <c r="U61" s="195"/>
      <c r="V61" s="195">
        <f>T61</f>
        <v>498000</v>
      </c>
      <c r="W61" s="195"/>
      <c r="X61" s="195">
        <f>V61</f>
        <v>498000</v>
      </c>
      <c r="Y61" s="195"/>
      <c r="Z61" s="195">
        <f>X61</f>
        <v>498000</v>
      </c>
      <c r="AA61" s="195">
        <v>498000</v>
      </c>
      <c r="AB61" s="195"/>
      <c r="AC61" s="195">
        <f>AA61</f>
        <v>498000</v>
      </c>
      <c r="AD61" s="195"/>
      <c r="AE61" s="195">
        <f>AC61</f>
        <v>498000</v>
      </c>
      <c r="AF61" s="195"/>
      <c r="AG61" s="195">
        <f>AE61</f>
        <v>498000</v>
      </c>
      <c r="AH61" s="195"/>
      <c r="AI61" s="195">
        <f>AG61</f>
        <v>498000</v>
      </c>
      <c r="AJ61" s="195"/>
      <c r="AK61" s="195">
        <f>AI61</f>
        <v>498000</v>
      </c>
    </row>
    <row r="62" spans="1:37" s="191" customFormat="1" ht="17.45" customHeight="1">
      <c r="A62" s="202" t="s">
        <v>270</v>
      </c>
      <c r="B62" s="197" t="s">
        <v>271</v>
      </c>
      <c r="C62" s="235">
        <f t="shared" ref="C62:T62" si="106">C63+C145+C147+C148</f>
        <v>1092458750.8700001</v>
      </c>
      <c r="D62" s="235">
        <f t="shared" si="106"/>
        <v>67362575</v>
      </c>
      <c r="E62" s="235">
        <f t="shared" si="106"/>
        <v>1159821325.8700001</v>
      </c>
      <c r="F62" s="235">
        <f t="shared" si="106"/>
        <v>-21183649.850000001</v>
      </c>
      <c r="G62" s="235">
        <f t="shared" si="106"/>
        <v>1138637676.02</v>
      </c>
      <c r="H62" s="235">
        <f t="shared" si="106"/>
        <v>34769467.579999998</v>
      </c>
      <c r="I62" s="235">
        <f t="shared" si="106"/>
        <v>1173407143.5999999</v>
      </c>
      <c r="J62" s="235">
        <f t="shared" si="106"/>
        <v>20277600.680000003</v>
      </c>
      <c r="K62" s="235">
        <f t="shared" si="106"/>
        <v>1193684744.28</v>
      </c>
      <c r="L62" s="235">
        <f t="shared" si="106"/>
        <v>207827.58</v>
      </c>
      <c r="M62" s="235">
        <f t="shared" si="106"/>
        <v>1193892571.8600001</v>
      </c>
      <c r="N62" s="235">
        <f t="shared" si="106"/>
        <v>3590719.58</v>
      </c>
      <c r="O62" s="235">
        <f t="shared" si="106"/>
        <v>1197483291.4400001</v>
      </c>
      <c r="P62" s="259">
        <f t="shared" si="106"/>
        <v>9791731.4700000007</v>
      </c>
      <c r="Q62" s="259">
        <f t="shared" si="106"/>
        <v>1207275022.9100001</v>
      </c>
      <c r="R62" s="235">
        <f t="shared" si="106"/>
        <v>1637978576.21</v>
      </c>
      <c r="S62" s="235">
        <f t="shared" si="106"/>
        <v>54415355.730000004</v>
      </c>
      <c r="T62" s="235">
        <f t="shared" si="106"/>
        <v>1692393931.9399998</v>
      </c>
      <c r="U62" s="235">
        <f t="shared" ref="U62:AK62" si="107">U63+U145</f>
        <v>-92574250</v>
      </c>
      <c r="V62" s="235">
        <f t="shared" si="107"/>
        <v>1599819681.9400001</v>
      </c>
      <c r="W62" s="235">
        <f t="shared" si="107"/>
        <v>-538544</v>
      </c>
      <c r="X62" s="235">
        <f t="shared" si="107"/>
        <v>1599281137.9400001</v>
      </c>
      <c r="Y62" s="235">
        <f t="shared" si="107"/>
        <v>-244172538.50999999</v>
      </c>
      <c r="Z62" s="235">
        <f t="shared" si="107"/>
        <v>1355108599.4300001</v>
      </c>
      <c r="AA62" s="235">
        <f t="shared" si="107"/>
        <v>1539514100.48</v>
      </c>
      <c r="AB62" s="235">
        <f t="shared" si="107"/>
        <v>54418912.900000006</v>
      </c>
      <c r="AC62" s="235">
        <f t="shared" si="107"/>
        <v>1593933013.3799999</v>
      </c>
      <c r="AD62" s="235">
        <f t="shared" si="107"/>
        <v>-2254500</v>
      </c>
      <c r="AE62" s="235">
        <f t="shared" si="107"/>
        <v>1591678513.3799999</v>
      </c>
      <c r="AF62" s="235">
        <f t="shared" si="107"/>
        <v>1226295</v>
      </c>
      <c r="AG62" s="235">
        <f t="shared" si="107"/>
        <v>1592904808.3799999</v>
      </c>
      <c r="AH62" s="235">
        <f t="shared" si="107"/>
        <v>0</v>
      </c>
      <c r="AI62" s="235">
        <f t="shared" si="107"/>
        <v>1592904808.3799999</v>
      </c>
      <c r="AJ62" s="235">
        <f t="shared" si="107"/>
        <v>-8630275.8900000006</v>
      </c>
      <c r="AK62" s="235">
        <f t="shared" si="107"/>
        <v>1584274532.49</v>
      </c>
    </row>
    <row r="63" spans="1:37" ht="39.75" customHeight="1">
      <c r="A63" s="203" t="s">
        <v>65</v>
      </c>
      <c r="B63" s="198" t="s">
        <v>57</v>
      </c>
      <c r="C63" s="195">
        <f t="shared" ref="C63:AK63" si="108">C64+C67+C109+C125</f>
        <v>1085381727.8700001</v>
      </c>
      <c r="D63" s="195">
        <f t="shared" si="108"/>
        <v>71643789.760000005</v>
      </c>
      <c r="E63" s="195">
        <f t="shared" si="108"/>
        <v>1157025517.6300001</v>
      </c>
      <c r="F63" s="195">
        <f t="shared" si="108"/>
        <v>-18088732.720000003</v>
      </c>
      <c r="G63" s="195">
        <f t="shared" si="108"/>
        <v>1138936784.9100001</v>
      </c>
      <c r="H63" s="195">
        <f t="shared" si="108"/>
        <v>34597123.239999995</v>
      </c>
      <c r="I63" s="195">
        <f t="shared" si="108"/>
        <v>1173533908.1500001</v>
      </c>
      <c r="J63" s="195">
        <f t="shared" si="108"/>
        <v>20971186.760000002</v>
      </c>
      <c r="K63" s="195">
        <f t="shared" si="108"/>
        <v>1194505094.9100001</v>
      </c>
      <c r="L63" s="195">
        <f t="shared" si="108"/>
        <v>210000</v>
      </c>
      <c r="M63" s="195">
        <f t="shared" si="108"/>
        <v>1194715094.9100001</v>
      </c>
      <c r="N63" s="195">
        <f t="shared" si="108"/>
        <v>3331594.58</v>
      </c>
      <c r="O63" s="195">
        <f t="shared" si="108"/>
        <v>1198046689.49</v>
      </c>
      <c r="P63" s="247">
        <f t="shared" si="108"/>
        <v>9528014.5</v>
      </c>
      <c r="Q63" s="247">
        <f t="shared" si="108"/>
        <v>1207574703.99</v>
      </c>
      <c r="R63" s="195">
        <f t="shared" si="108"/>
        <v>1637978576.21</v>
      </c>
      <c r="S63" s="195">
        <f t="shared" si="108"/>
        <v>54415355.730000004</v>
      </c>
      <c r="T63" s="195">
        <f t="shared" si="108"/>
        <v>1692393931.9399998</v>
      </c>
      <c r="U63" s="195">
        <f t="shared" si="108"/>
        <v>-92574250</v>
      </c>
      <c r="V63" s="195">
        <f t="shared" si="108"/>
        <v>1599819681.9400001</v>
      </c>
      <c r="W63" s="195">
        <f t="shared" si="108"/>
        <v>-1835120</v>
      </c>
      <c r="X63" s="195">
        <f t="shared" si="108"/>
        <v>1597984561.9400001</v>
      </c>
      <c r="Y63" s="195">
        <f t="shared" si="108"/>
        <v>-244172538.50999999</v>
      </c>
      <c r="Z63" s="195">
        <f t="shared" si="108"/>
        <v>1353812023.4300001</v>
      </c>
      <c r="AA63" s="195">
        <f t="shared" si="108"/>
        <v>1539514100.48</v>
      </c>
      <c r="AB63" s="195">
        <f t="shared" si="108"/>
        <v>54418912.900000006</v>
      </c>
      <c r="AC63" s="195">
        <f t="shared" si="108"/>
        <v>1593933013.3799999</v>
      </c>
      <c r="AD63" s="195">
        <f t="shared" si="108"/>
        <v>-2254500</v>
      </c>
      <c r="AE63" s="195">
        <f t="shared" si="108"/>
        <v>1591678513.3799999</v>
      </c>
      <c r="AF63" s="195">
        <f t="shared" si="108"/>
        <v>0</v>
      </c>
      <c r="AG63" s="195">
        <f t="shared" si="108"/>
        <v>1591678513.3799999</v>
      </c>
      <c r="AH63" s="195">
        <f t="shared" si="108"/>
        <v>0</v>
      </c>
      <c r="AI63" s="195">
        <f t="shared" si="108"/>
        <v>1591678513.3799999</v>
      </c>
      <c r="AJ63" s="195">
        <f t="shared" si="108"/>
        <v>-8630275.8900000006</v>
      </c>
      <c r="AK63" s="195">
        <f t="shared" si="108"/>
        <v>1583048237.49</v>
      </c>
    </row>
    <row r="64" spans="1:37" ht="25.5">
      <c r="A64" s="202" t="s">
        <v>75</v>
      </c>
      <c r="B64" s="197" t="s">
        <v>134</v>
      </c>
      <c r="C64" s="194">
        <f t="shared" ref="C64:I64" si="109">SUM(C65:C66)</f>
        <v>46590640.799999997</v>
      </c>
      <c r="D64" s="194">
        <f t="shared" si="109"/>
        <v>0</v>
      </c>
      <c r="E64" s="194">
        <f t="shared" si="109"/>
        <v>46590640.799999997</v>
      </c>
      <c r="F64" s="194">
        <f t="shared" si="109"/>
        <v>0</v>
      </c>
      <c r="G64" s="194">
        <f t="shared" si="109"/>
        <v>46590640.799999997</v>
      </c>
      <c r="H64" s="194">
        <f t="shared" si="109"/>
        <v>0</v>
      </c>
      <c r="I64" s="194">
        <f t="shared" si="109"/>
        <v>46590640.799999997</v>
      </c>
      <c r="J64" s="194">
        <f t="shared" ref="J64:K64" si="110">SUM(J65:J66)</f>
        <v>0</v>
      </c>
      <c r="K64" s="194">
        <f t="shared" si="110"/>
        <v>46590640.799999997</v>
      </c>
      <c r="L64" s="194">
        <f t="shared" ref="L64:N64" si="111">SUM(L65:L66)</f>
        <v>0</v>
      </c>
      <c r="M64" s="194">
        <f t="shared" si="111"/>
        <v>46590640.799999997</v>
      </c>
      <c r="N64" s="194">
        <f t="shared" si="111"/>
        <v>0</v>
      </c>
      <c r="O64" s="194">
        <f t="shared" ref="O64:P64" si="112">SUM(O65:O66)</f>
        <v>46590640.799999997</v>
      </c>
      <c r="P64" s="246">
        <f t="shared" si="112"/>
        <v>7416000</v>
      </c>
      <c r="Q64" s="246">
        <f t="shared" ref="Q64" si="113">SUM(Q65:Q66)</f>
        <v>54006640.799999997</v>
      </c>
      <c r="R64" s="194">
        <f t="shared" ref="R64:AE64" si="114">R65+R66</f>
        <v>39711547.200000003</v>
      </c>
      <c r="S64" s="194">
        <f t="shared" si="114"/>
        <v>0</v>
      </c>
      <c r="T64" s="194">
        <f t="shared" si="114"/>
        <v>39711547.200000003</v>
      </c>
      <c r="U64" s="194">
        <f t="shared" si="114"/>
        <v>0</v>
      </c>
      <c r="V64" s="194">
        <f t="shared" si="114"/>
        <v>39711547.200000003</v>
      </c>
      <c r="W64" s="194">
        <f t="shared" ref="W64:X64" si="115">W65+W66</f>
        <v>0</v>
      </c>
      <c r="X64" s="194">
        <f t="shared" si="115"/>
        <v>39711547.200000003</v>
      </c>
      <c r="Y64" s="194">
        <f t="shared" ref="Y64:Z64" si="116">Y65+Y66</f>
        <v>0</v>
      </c>
      <c r="Z64" s="194">
        <f t="shared" si="116"/>
        <v>39711547.200000003</v>
      </c>
      <c r="AA64" s="194">
        <f t="shared" si="114"/>
        <v>41122395.399999999</v>
      </c>
      <c r="AB64" s="194">
        <f t="shared" si="114"/>
        <v>0</v>
      </c>
      <c r="AC64" s="194">
        <f t="shared" si="114"/>
        <v>41122395.399999999</v>
      </c>
      <c r="AD64" s="194">
        <f t="shared" si="114"/>
        <v>0</v>
      </c>
      <c r="AE64" s="194">
        <f t="shared" si="114"/>
        <v>41122395.399999999</v>
      </c>
      <c r="AF64" s="194">
        <f t="shared" ref="AF64:AG64" si="117">AF65+AF66</f>
        <v>0</v>
      </c>
      <c r="AG64" s="194">
        <f t="shared" si="117"/>
        <v>41122395.399999999</v>
      </c>
      <c r="AH64" s="194">
        <f t="shared" ref="AH64:AI64" si="118">AH65+AH66</f>
        <v>0</v>
      </c>
      <c r="AI64" s="194">
        <f t="shared" si="118"/>
        <v>41122395.399999999</v>
      </c>
      <c r="AJ64" s="194">
        <f t="shared" ref="AJ64:AK64" si="119">AJ65+AJ66</f>
        <v>0</v>
      </c>
      <c r="AK64" s="194">
        <f t="shared" si="119"/>
        <v>41122395.399999999</v>
      </c>
    </row>
    <row r="65" spans="1:37" s="191" customFormat="1" ht="25.5">
      <c r="A65" s="203" t="s">
        <v>349</v>
      </c>
      <c r="B65" s="198" t="s">
        <v>350</v>
      </c>
      <c r="C65" s="195">
        <v>46590640.799999997</v>
      </c>
      <c r="D65" s="195"/>
      <c r="E65" s="195">
        <f>C65</f>
        <v>46590640.799999997</v>
      </c>
      <c r="F65" s="195"/>
      <c r="G65" s="195">
        <f>E65</f>
        <v>46590640.799999997</v>
      </c>
      <c r="H65" s="195"/>
      <c r="I65" s="195">
        <f>G65</f>
        <v>46590640.799999997</v>
      </c>
      <c r="J65" s="195"/>
      <c r="K65" s="195">
        <f>I65</f>
        <v>46590640.799999997</v>
      </c>
      <c r="L65" s="195"/>
      <c r="M65" s="195">
        <f>K65</f>
        <v>46590640.799999997</v>
      </c>
      <c r="N65" s="195"/>
      <c r="O65" s="195">
        <f>M65</f>
        <v>46590640.799999997</v>
      </c>
      <c r="P65" s="247"/>
      <c r="Q65" s="247">
        <f>O65</f>
        <v>46590640.799999997</v>
      </c>
      <c r="R65" s="195">
        <v>39711547.200000003</v>
      </c>
      <c r="S65" s="195"/>
      <c r="T65" s="195">
        <f>R65</f>
        <v>39711547.200000003</v>
      </c>
      <c r="U65" s="195"/>
      <c r="V65" s="195">
        <f>T65</f>
        <v>39711547.200000003</v>
      </c>
      <c r="W65" s="195"/>
      <c r="X65" s="195">
        <f>V65</f>
        <v>39711547.200000003</v>
      </c>
      <c r="Y65" s="195"/>
      <c r="Z65" s="195">
        <f>X65</f>
        <v>39711547.200000003</v>
      </c>
      <c r="AA65" s="195">
        <v>41122395.399999999</v>
      </c>
      <c r="AB65" s="195"/>
      <c r="AC65" s="195">
        <f>AA65</f>
        <v>41122395.399999999</v>
      </c>
      <c r="AD65" s="195"/>
      <c r="AE65" s="195">
        <f>AC65</f>
        <v>41122395.399999999</v>
      </c>
      <c r="AF65" s="195"/>
      <c r="AG65" s="195">
        <f>AE65</f>
        <v>41122395.399999999</v>
      </c>
      <c r="AH65" s="195"/>
      <c r="AI65" s="195">
        <f>AG65</f>
        <v>41122395.399999999</v>
      </c>
      <c r="AJ65" s="195"/>
      <c r="AK65" s="195">
        <f>AI65</f>
        <v>41122395.399999999</v>
      </c>
    </row>
    <row r="66" spans="1:37" ht="29.45" customHeight="1">
      <c r="A66" s="242" t="s">
        <v>467</v>
      </c>
      <c r="B66" s="198" t="s">
        <v>466</v>
      </c>
      <c r="C66" s="195"/>
      <c r="D66" s="195"/>
      <c r="E66" s="195"/>
      <c r="F66" s="195"/>
      <c r="G66" s="195"/>
      <c r="H66" s="195"/>
      <c r="I66" s="195"/>
      <c r="J66" s="195"/>
      <c r="K66" s="195"/>
      <c r="L66" s="195"/>
      <c r="M66" s="195"/>
      <c r="N66" s="195"/>
      <c r="O66" s="195"/>
      <c r="P66" s="247">
        <v>7416000</v>
      </c>
      <c r="Q66" s="247">
        <f>O66+P66</f>
        <v>7416000</v>
      </c>
      <c r="R66" s="195">
        <v>0</v>
      </c>
      <c r="S66" s="195"/>
      <c r="T66" s="195"/>
      <c r="U66" s="195"/>
      <c r="V66" s="195"/>
      <c r="W66" s="195"/>
      <c r="X66" s="195"/>
      <c r="Y66" s="195"/>
      <c r="Z66" s="195"/>
      <c r="AA66" s="195">
        <v>0</v>
      </c>
      <c r="AB66" s="195"/>
      <c r="AC66" s="195"/>
      <c r="AD66" s="195"/>
      <c r="AE66" s="195"/>
      <c r="AF66" s="195"/>
      <c r="AG66" s="195"/>
      <c r="AH66" s="195"/>
      <c r="AI66" s="195"/>
      <c r="AJ66" s="195"/>
      <c r="AK66" s="195"/>
    </row>
    <row r="67" spans="1:37" ht="25.9" customHeight="1">
      <c r="A67" s="202" t="s">
        <v>71</v>
      </c>
      <c r="B67" s="197" t="s">
        <v>135</v>
      </c>
      <c r="C67" s="194">
        <f>SUM(C68:C94)</f>
        <v>341470174.31</v>
      </c>
      <c r="D67" s="194">
        <f>SUM(D68:D94)</f>
        <v>34088662.850000001</v>
      </c>
      <c r="E67" s="194">
        <f>SUM(E68:E96)</f>
        <v>375558837.16000003</v>
      </c>
      <c r="F67" s="194">
        <f t="shared" ref="F67" si="120">SUM(F68:F96)</f>
        <v>-18992759.240000002</v>
      </c>
      <c r="G67" s="194">
        <f>SUM(G68:G104)</f>
        <v>356566077.92000002</v>
      </c>
      <c r="H67" s="194">
        <f>SUM(H68:H104)</f>
        <v>21851918.239999998</v>
      </c>
      <c r="I67" s="194">
        <f>SUM(I68:I104)</f>
        <v>378417996.16000003</v>
      </c>
      <c r="J67" s="194">
        <f t="shared" ref="J67:Q67" si="121">SUM(J68:J108)</f>
        <v>14100799.65</v>
      </c>
      <c r="K67" s="194">
        <f t="shared" si="121"/>
        <v>392518795.81000006</v>
      </c>
      <c r="L67" s="194">
        <f t="shared" si="121"/>
        <v>0</v>
      </c>
      <c r="M67" s="194">
        <f t="shared" si="121"/>
        <v>392518795.81000006</v>
      </c>
      <c r="N67" s="194">
        <f t="shared" si="121"/>
        <v>316370.57999999996</v>
      </c>
      <c r="O67" s="194">
        <f t="shared" si="121"/>
        <v>392835166.38999999</v>
      </c>
      <c r="P67" s="246">
        <f t="shared" si="121"/>
        <v>-6560556.7000000002</v>
      </c>
      <c r="Q67" s="246">
        <f t="shared" si="121"/>
        <v>386274609.69</v>
      </c>
      <c r="R67" s="194">
        <f>SUM(R68:R94)</f>
        <v>886221211.46000004</v>
      </c>
      <c r="S67" s="194">
        <f t="shared" ref="S67:T67" si="122">SUM(S68:S94)</f>
        <v>23717241.870000001</v>
      </c>
      <c r="T67" s="194">
        <f t="shared" si="122"/>
        <v>909938453.32999992</v>
      </c>
      <c r="U67" s="194">
        <f t="shared" ref="U67:V67" si="123">SUM(U68:U94)</f>
        <v>-92574250</v>
      </c>
      <c r="V67" s="194">
        <f t="shared" si="123"/>
        <v>817364203.33000004</v>
      </c>
      <c r="W67" s="194">
        <f t="shared" ref="W67:X67" si="124">SUM(W68:W94)</f>
        <v>0</v>
      </c>
      <c r="X67" s="194">
        <f t="shared" si="124"/>
        <v>817364203.33000004</v>
      </c>
      <c r="Y67" s="194">
        <f t="shared" ref="Y67:Z67" si="125">SUM(Y68:Y94)</f>
        <v>-244172538.50999999</v>
      </c>
      <c r="Z67" s="194">
        <f t="shared" si="125"/>
        <v>573191664.82000005</v>
      </c>
      <c r="AA67" s="194">
        <f>SUM(AA68:AA94)</f>
        <v>778791355.41000009</v>
      </c>
      <c r="AB67" s="194">
        <f t="shared" ref="AB67:AC67" si="126">SUM(AB68:AB94)</f>
        <v>22251971.580000006</v>
      </c>
      <c r="AC67" s="194">
        <f t="shared" si="126"/>
        <v>801043326.99000001</v>
      </c>
      <c r="AD67" s="194">
        <f t="shared" ref="AD67:AE67" si="127">SUM(AD68:AD94)</f>
        <v>-2254500</v>
      </c>
      <c r="AE67" s="194">
        <f t="shared" si="127"/>
        <v>798788826.99000001</v>
      </c>
      <c r="AF67" s="194">
        <f t="shared" ref="AF67:AG67" si="128">SUM(AF68:AF94)</f>
        <v>0</v>
      </c>
      <c r="AG67" s="194">
        <f t="shared" si="128"/>
        <v>798788826.99000001</v>
      </c>
      <c r="AH67" s="194">
        <f t="shared" ref="AH67:AI67" si="129">SUM(AH68:AH94)</f>
        <v>0</v>
      </c>
      <c r="AI67" s="194">
        <f t="shared" si="129"/>
        <v>798788826.99000001</v>
      </c>
      <c r="AJ67" s="194">
        <f t="shared" ref="AJ67:AK67" si="130">SUM(AJ68:AJ94)</f>
        <v>0</v>
      </c>
      <c r="AK67" s="194">
        <f t="shared" si="130"/>
        <v>798788826.99000001</v>
      </c>
    </row>
    <row r="68" spans="1:37" ht="57" customHeight="1">
      <c r="A68" s="203" t="s">
        <v>351</v>
      </c>
      <c r="B68" s="198" t="s">
        <v>352</v>
      </c>
      <c r="C68" s="195">
        <v>3400000</v>
      </c>
      <c r="D68" s="195">
        <v>-3400000</v>
      </c>
      <c r="E68" s="195">
        <f>C68+D68</f>
        <v>0</v>
      </c>
      <c r="F68" s="195"/>
      <c r="G68" s="195">
        <f>E68+F68</f>
        <v>0</v>
      </c>
      <c r="H68" s="195"/>
      <c r="I68" s="195">
        <f>G68+H68</f>
        <v>0</v>
      </c>
      <c r="J68" s="195"/>
      <c r="K68" s="195">
        <f>I68+J68</f>
        <v>0</v>
      </c>
      <c r="L68" s="195"/>
      <c r="M68" s="195">
        <f>K68+L68</f>
        <v>0</v>
      </c>
      <c r="N68" s="195"/>
      <c r="O68" s="195">
        <f>M68+N68</f>
        <v>0</v>
      </c>
      <c r="P68" s="247"/>
      <c r="Q68" s="247">
        <f>O68+P68</f>
        <v>0</v>
      </c>
      <c r="R68" s="195">
        <v>1700000</v>
      </c>
      <c r="S68" s="195">
        <v>-1700000</v>
      </c>
      <c r="T68" s="195">
        <f>R68+S68</f>
        <v>0</v>
      </c>
      <c r="U68" s="195"/>
      <c r="V68" s="195">
        <f>T68+U68</f>
        <v>0</v>
      </c>
      <c r="W68" s="195"/>
      <c r="X68" s="195">
        <f>V68+W68</f>
        <v>0</v>
      </c>
      <c r="Y68" s="195"/>
      <c r="Z68" s="195">
        <f>X68+Y68</f>
        <v>0</v>
      </c>
      <c r="AA68" s="195">
        <v>2254500</v>
      </c>
      <c r="AB68" s="195">
        <v>-2254500</v>
      </c>
      <c r="AC68" s="195">
        <f>AA68+AB68</f>
        <v>0</v>
      </c>
      <c r="AD68" s="195"/>
      <c r="AE68" s="195">
        <f>AC68+AD68</f>
        <v>0</v>
      </c>
      <c r="AF68" s="195"/>
      <c r="AG68" s="195">
        <f>AE68+AF68</f>
        <v>0</v>
      </c>
      <c r="AH68" s="195"/>
      <c r="AI68" s="195">
        <f>AG68+AH68</f>
        <v>0</v>
      </c>
      <c r="AJ68" s="195"/>
      <c r="AK68" s="195">
        <f>AI68+AJ68</f>
        <v>0</v>
      </c>
    </row>
    <row r="69" spans="1:37" ht="57" customHeight="1">
      <c r="A69" s="203" t="s">
        <v>353</v>
      </c>
      <c r="B69" s="198" t="s">
        <v>352</v>
      </c>
      <c r="C69" s="195">
        <v>29005750</v>
      </c>
      <c r="D69" s="195">
        <v>-29005750</v>
      </c>
      <c r="E69" s="195">
        <f>C69+D69</f>
        <v>0</v>
      </c>
      <c r="F69" s="195"/>
      <c r="G69" s="195">
        <f>E69+F69</f>
        <v>0</v>
      </c>
      <c r="H69" s="195"/>
      <c r="I69" s="195">
        <f>G69+H69</f>
        <v>0</v>
      </c>
      <c r="J69" s="195"/>
      <c r="K69" s="195">
        <f>I69+J69</f>
        <v>0</v>
      </c>
      <c r="L69" s="195"/>
      <c r="M69" s="195">
        <f>K69+L69</f>
        <v>0</v>
      </c>
      <c r="N69" s="195"/>
      <c r="O69" s="195">
        <f>M69+N69</f>
        <v>0</v>
      </c>
      <c r="P69" s="247"/>
      <c r="Q69" s="247">
        <f>O69+P69</f>
        <v>0</v>
      </c>
      <c r="R69" s="195">
        <v>90874250</v>
      </c>
      <c r="S69" s="195">
        <v>-90874250</v>
      </c>
      <c r="T69" s="195">
        <f>R69+S69</f>
        <v>0</v>
      </c>
      <c r="U69" s="195"/>
      <c r="V69" s="195">
        <f>T69+U69</f>
        <v>0</v>
      </c>
      <c r="W69" s="195"/>
      <c r="X69" s="195">
        <f>V69+W69</f>
        <v>0</v>
      </c>
      <c r="Y69" s="195"/>
      <c r="Z69" s="195">
        <f>X69+Y69</f>
        <v>0</v>
      </c>
      <c r="AA69" s="195">
        <v>462548426.54000002</v>
      </c>
      <c r="AB69" s="195">
        <v>-462548426.54000002</v>
      </c>
      <c r="AC69" s="195">
        <f>AA69+AB69</f>
        <v>0</v>
      </c>
      <c r="AD69" s="195"/>
      <c r="AE69" s="195">
        <f>AC69+AD69</f>
        <v>0</v>
      </c>
      <c r="AF69" s="195"/>
      <c r="AG69" s="195">
        <f>AE69+AF69</f>
        <v>0</v>
      </c>
      <c r="AH69" s="195"/>
      <c r="AI69" s="195">
        <f>AG69+AH69</f>
        <v>0</v>
      </c>
      <c r="AJ69" s="195"/>
      <c r="AK69" s="195">
        <f>AI69+AJ69</f>
        <v>0</v>
      </c>
    </row>
    <row r="70" spans="1:37" ht="57" customHeight="1">
      <c r="A70" s="203" t="s">
        <v>354</v>
      </c>
      <c r="B70" s="192" t="s">
        <v>352</v>
      </c>
      <c r="C70" s="195"/>
      <c r="D70" s="195"/>
      <c r="E70" s="195">
        <f t="shared" ref="E70:E94" si="131">C70+D70</f>
        <v>0</v>
      </c>
      <c r="F70" s="195"/>
      <c r="G70" s="195">
        <f t="shared" ref="G70:G72" si="132">E70+F70</f>
        <v>0</v>
      </c>
      <c r="H70" s="195"/>
      <c r="I70" s="195">
        <f t="shared" ref="I70:I72" si="133">G70+H70</f>
        <v>0</v>
      </c>
      <c r="J70" s="195"/>
      <c r="K70" s="195">
        <f t="shared" ref="K70:K72" si="134">I70+J70</f>
        <v>0</v>
      </c>
      <c r="L70" s="195"/>
      <c r="M70" s="195">
        <f t="shared" ref="M70:M72" si="135">K70+L70</f>
        <v>0</v>
      </c>
      <c r="N70" s="195"/>
      <c r="O70" s="195">
        <f t="shared" ref="O70:O72" si="136">M70+N70</f>
        <v>0</v>
      </c>
      <c r="P70" s="247"/>
      <c r="Q70" s="247">
        <f t="shared" ref="Q70:Q72" si="137">O70+P70</f>
        <v>0</v>
      </c>
      <c r="R70" s="195">
        <v>244172538.50999999</v>
      </c>
      <c r="S70" s="195">
        <v>-244172538.50999999</v>
      </c>
      <c r="T70" s="195">
        <f t="shared" ref="T70:T94" si="138">R70+S70</f>
        <v>0</v>
      </c>
      <c r="U70" s="195"/>
      <c r="V70" s="195">
        <f t="shared" ref="V70:V94" si="139">T70+U70</f>
        <v>0</v>
      </c>
      <c r="W70" s="195"/>
      <c r="X70" s="195">
        <f t="shared" ref="X70:X77" si="140">V70+W70</f>
        <v>0</v>
      </c>
      <c r="Y70" s="195"/>
      <c r="Z70" s="195">
        <f t="shared" ref="Z70:Z77" si="141">X70+Y70</f>
        <v>0</v>
      </c>
      <c r="AA70" s="195"/>
      <c r="AB70" s="195"/>
      <c r="AC70" s="195">
        <f t="shared" ref="AC70:AC94" si="142">AA70+AB70</f>
        <v>0</v>
      </c>
      <c r="AD70" s="195"/>
      <c r="AE70" s="195">
        <f t="shared" ref="AE70:AE72" si="143">AC70+AD70</f>
        <v>0</v>
      </c>
      <c r="AF70" s="195"/>
      <c r="AG70" s="195">
        <f t="shared" ref="AG70:AG72" si="144">AE70+AF70</f>
        <v>0</v>
      </c>
      <c r="AH70" s="195"/>
      <c r="AI70" s="195">
        <f t="shared" ref="AI70:AI72" si="145">AG70+AH70</f>
        <v>0</v>
      </c>
      <c r="AJ70" s="195"/>
      <c r="AK70" s="195">
        <f t="shared" ref="AK70:AK72" si="146">AI70+AJ70</f>
        <v>0</v>
      </c>
    </row>
    <row r="71" spans="1:37" ht="55.15" customHeight="1">
      <c r="A71" s="203" t="s">
        <v>355</v>
      </c>
      <c r="B71" s="199" t="s">
        <v>352</v>
      </c>
      <c r="C71" s="195"/>
      <c r="D71" s="195"/>
      <c r="E71" s="195">
        <f t="shared" si="131"/>
        <v>0</v>
      </c>
      <c r="F71" s="195"/>
      <c r="G71" s="195">
        <f t="shared" si="132"/>
        <v>0</v>
      </c>
      <c r="H71" s="195"/>
      <c r="I71" s="195">
        <f t="shared" si="133"/>
        <v>0</v>
      </c>
      <c r="J71" s="195"/>
      <c r="K71" s="195">
        <f t="shared" si="134"/>
        <v>0</v>
      </c>
      <c r="L71" s="195"/>
      <c r="M71" s="195">
        <f t="shared" si="135"/>
        <v>0</v>
      </c>
      <c r="N71" s="195"/>
      <c r="O71" s="195">
        <f t="shared" si="136"/>
        <v>0</v>
      </c>
      <c r="P71" s="247"/>
      <c r="Q71" s="247">
        <f t="shared" si="137"/>
        <v>0</v>
      </c>
      <c r="R71" s="195">
        <v>222222222</v>
      </c>
      <c r="S71" s="195">
        <v>-222222222</v>
      </c>
      <c r="T71" s="195">
        <f t="shared" si="138"/>
        <v>0</v>
      </c>
      <c r="U71" s="195"/>
      <c r="V71" s="195">
        <f t="shared" si="139"/>
        <v>0</v>
      </c>
      <c r="W71" s="195"/>
      <c r="X71" s="195">
        <f t="shared" si="140"/>
        <v>0</v>
      </c>
      <c r="Y71" s="195"/>
      <c r="Z71" s="195">
        <f t="shared" si="141"/>
        <v>0</v>
      </c>
      <c r="AA71" s="195"/>
      <c r="AB71" s="195"/>
      <c r="AC71" s="195">
        <f t="shared" si="142"/>
        <v>0</v>
      </c>
      <c r="AD71" s="195"/>
      <c r="AE71" s="195">
        <f t="shared" si="143"/>
        <v>0</v>
      </c>
      <c r="AF71" s="195"/>
      <c r="AG71" s="195">
        <f t="shared" si="144"/>
        <v>0</v>
      </c>
      <c r="AH71" s="195"/>
      <c r="AI71" s="195">
        <f t="shared" si="145"/>
        <v>0</v>
      </c>
      <c r="AJ71" s="195"/>
      <c r="AK71" s="195">
        <f t="shared" si="146"/>
        <v>0</v>
      </c>
    </row>
    <row r="72" spans="1:37" ht="69" customHeight="1">
      <c r="A72" s="203" t="s">
        <v>351</v>
      </c>
      <c r="B72" s="198" t="s">
        <v>423</v>
      </c>
      <c r="C72" s="195"/>
      <c r="D72" s="195">
        <v>3400000</v>
      </c>
      <c r="E72" s="195">
        <f t="shared" si="131"/>
        <v>3400000</v>
      </c>
      <c r="F72" s="195">
        <v>-3400000</v>
      </c>
      <c r="G72" s="195">
        <f t="shared" si="132"/>
        <v>0</v>
      </c>
      <c r="H72" s="195"/>
      <c r="I72" s="195">
        <f t="shared" si="133"/>
        <v>0</v>
      </c>
      <c r="J72" s="195"/>
      <c r="K72" s="195">
        <f t="shared" si="134"/>
        <v>0</v>
      </c>
      <c r="L72" s="195"/>
      <c r="M72" s="195">
        <f t="shared" si="135"/>
        <v>0</v>
      </c>
      <c r="N72" s="195"/>
      <c r="O72" s="195">
        <f t="shared" si="136"/>
        <v>0</v>
      </c>
      <c r="P72" s="247"/>
      <c r="Q72" s="247">
        <f t="shared" si="137"/>
        <v>0</v>
      </c>
      <c r="R72" s="195"/>
      <c r="S72" s="195">
        <v>1700000</v>
      </c>
      <c r="T72" s="195">
        <f t="shared" si="138"/>
        <v>1700000</v>
      </c>
      <c r="U72" s="195">
        <v>-1700000</v>
      </c>
      <c r="V72" s="195">
        <f t="shared" si="139"/>
        <v>0</v>
      </c>
      <c r="W72" s="195"/>
      <c r="X72" s="195">
        <f t="shared" si="140"/>
        <v>0</v>
      </c>
      <c r="Y72" s="195"/>
      <c r="Z72" s="195">
        <f t="shared" si="141"/>
        <v>0</v>
      </c>
      <c r="AA72" s="195"/>
      <c r="AB72" s="195">
        <v>2254500</v>
      </c>
      <c r="AC72" s="195">
        <f t="shared" si="142"/>
        <v>2254500</v>
      </c>
      <c r="AD72" s="195">
        <v>-2254500</v>
      </c>
      <c r="AE72" s="195">
        <f t="shared" si="143"/>
        <v>0</v>
      </c>
      <c r="AF72" s="195"/>
      <c r="AG72" s="195">
        <f t="shared" si="144"/>
        <v>0</v>
      </c>
      <c r="AH72" s="195"/>
      <c r="AI72" s="195">
        <f t="shared" si="145"/>
        <v>0</v>
      </c>
      <c r="AJ72" s="195"/>
      <c r="AK72" s="195">
        <f t="shared" si="146"/>
        <v>0</v>
      </c>
    </row>
    <row r="73" spans="1:37" ht="69.599999999999994" customHeight="1">
      <c r="A73" s="203" t="s">
        <v>354</v>
      </c>
      <c r="B73" s="198" t="s">
        <v>423</v>
      </c>
      <c r="C73" s="195"/>
      <c r="D73" s="195"/>
      <c r="E73" s="195"/>
      <c r="F73" s="195"/>
      <c r="G73" s="195"/>
      <c r="H73" s="195"/>
      <c r="I73" s="195"/>
      <c r="J73" s="195"/>
      <c r="K73" s="195"/>
      <c r="L73" s="195"/>
      <c r="M73" s="195"/>
      <c r="N73" s="195"/>
      <c r="O73" s="195"/>
      <c r="P73" s="247"/>
      <c r="Q73" s="247"/>
      <c r="R73" s="195"/>
      <c r="S73" s="195">
        <v>244172538.50999999</v>
      </c>
      <c r="T73" s="195">
        <f t="shared" si="138"/>
        <v>244172538.50999999</v>
      </c>
      <c r="U73" s="195"/>
      <c r="V73" s="195">
        <f t="shared" si="139"/>
        <v>244172538.50999999</v>
      </c>
      <c r="W73" s="195"/>
      <c r="X73" s="195">
        <f t="shared" si="140"/>
        <v>244172538.50999999</v>
      </c>
      <c r="Y73" s="195">
        <v>-244172538.50999999</v>
      </c>
      <c r="Z73" s="195">
        <f t="shared" si="141"/>
        <v>0</v>
      </c>
      <c r="AA73" s="195"/>
      <c r="AB73" s="195"/>
      <c r="AC73" s="195"/>
      <c r="AD73" s="195"/>
      <c r="AE73" s="195"/>
      <c r="AF73" s="195"/>
      <c r="AG73" s="195"/>
      <c r="AH73" s="195"/>
      <c r="AI73" s="195"/>
      <c r="AJ73" s="195"/>
      <c r="AK73" s="195"/>
    </row>
    <row r="74" spans="1:37" ht="82.15" customHeight="1">
      <c r="A74" s="212" t="s">
        <v>408</v>
      </c>
      <c r="B74" s="199" t="s">
        <v>409</v>
      </c>
      <c r="C74" s="195"/>
      <c r="D74" s="195"/>
      <c r="E74" s="195">
        <f t="shared" ref="E74" si="147">C74+D74</f>
        <v>0</v>
      </c>
      <c r="F74" s="195"/>
      <c r="G74" s="195">
        <f t="shared" ref="G74:G96" si="148">E74+F74</f>
        <v>0</v>
      </c>
      <c r="H74" s="195"/>
      <c r="I74" s="195">
        <f t="shared" ref="I74:I104" si="149">G74+H74</f>
        <v>0</v>
      </c>
      <c r="J74" s="195"/>
      <c r="K74" s="195">
        <f t="shared" ref="K74:K108" si="150">I74+J74</f>
        <v>0</v>
      </c>
      <c r="L74" s="195"/>
      <c r="M74" s="195">
        <f t="shared" ref="M74:M108" si="151">K74+L74</f>
        <v>0</v>
      </c>
      <c r="N74" s="195"/>
      <c r="O74" s="195">
        <f t="shared" ref="O74:O108" si="152">M74+N74</f>
        <v>0</v>
      </c>
      <c r="P74" s="247"/>
      <c r="Q74" s="247">
        <f t="shared" ref="Q74:Q108" si="153">O74+P74</f>
        <v>0</v>
      </c>
      <c r="R74" s="195"/>
      <c r="S74" s="195">
        <v>222222222</v>
      </c>
      <c r="T74" s="195">
        <f t="shared" ref="T74" si="154">R74+S74</f>
        <v>222222222</v>
      </c>
      <c r="U74" s="195"/>
      <c r="V74" s="195">
        <f t="shared" si="139"/>
        <v>222222222</v>
      </c>
      <c r="W74" s="195"/>
      <c r="X74" s="195">
        <f t="shared" si="140"/>
        <v>222222222</v>
      </c>
      <c r="Y74" s="195"/>
      <c r="Z74" s="195">
        <f t="shared" si="141"/>
        <v>222222222</v>
      </c>
      <c r="AA74" s="195"/>
      <c r="AB74" s="195"/>
      <c r="AC74" s="195">
        <f t="shared" ref="AC74" si="155">AA74+AB74</f>
        <v>0</v>
      </c>
      <c r="AD74" s="195"/>
      <c r="AE74" s="195">
        <f t="shared" ref="AE74:AE94" si="156">AC74+AD74</f>
        <v>0</v>
      </c>
      <c r="AF74" s="195"/>
      <c r="AG74" s="195">
        <f t="shared" ref="AG74:AG77" si="157">AE74+AF74</f>
        <v>0</v>
      </c>
      <c r="AH74" s="195"/>
      <c r="AI74" s="195">
        <f t="shared" ref="AI74:AI77" si="158">AG74+AH74</f>
        <v>0</v>
      </c>
      <c r="AJ74" s="195"/>
      <c r="AK74" s="195">
        <f t="shared" ref="AK74:AK77" si="159">AI74+AJ74</f>
        <v>0</v>
      </c>
    </row>
    <row r="75" spans="1:37" ht="43.9" customHeight="1">
      <c r="A75" s="203" t="s">
        <v>356</v>
      </c>
      <c r="B75" s="198" t="s">
        <v>357</v>
      </c>
      <c r="C75" s="195">
        <v>5785750</v>
      </c>
      <c r="D75" s="195"/>
      <c r="E75" s="195">
        <f t="shared" si="131"/>
        <v>5785750</v>
      </c>
      <c r="F75" s="195"/>
      <c r="G75" s="195">
        <f t="shared" si="148"/>
        <v>5785750</v>
      </c>
      <c r="H75" s="195"/>
      <c r="I75" s="195">
        <f t="shared" si="149"/>
        <v>5785750</v>
      </c>
      <c r="J75" s="195"/>
      <c r="K75" s="195">
        <f t="shared" si="150"/>
        <v>5785750</v>
      </c>
      <c r="L75" s="195"/>
      <c r="M75" s="195">
        <f t="shared" si="151"/>
        <v>5785750</v>
      </c>
      <c r="N75" s="195"/>
      <c r="O75" s="195">
        <f t="shared" si="152"/>
        <v>5785750</v>
      </c>
      <c r="P75" s="247"/>
      <c r="Q75" s="247">
        <f t="shared" si="153"/>
        <v>5785750</v>
      </c>
      <c r="R75" s="195">
        <v>5810750</v>
      </c>
      <c r="S75" s="195"/>
      <c r="T75" s="195">
        <f t="shared" si="138"/>
        <v>5810750</v>
      </c>
      <c r="U75" s="195"/>
      <c r="V75" s="195">
        <f t="shared" si="139"/>
        <v>5810750</v>
      </c>
      <c r="W75" s="195"/>
      <c r="X75" s="195">
        <f t="shared" si="140"/>
        <v>5810750</v>
      </c>
      <c r="Y75" s="195"/>
      <c r="Z75" s="195">
        <f t="shared" si="141"/>
        <v>5810750</v>
      </c>
      <c r="AA75" s="195">
        <v>5839250</v>
      </c>
      <c r="AB75" s="195"/>
      <c r="AC75" s="195">
        <f t="shared" si="142"/>
        <v>5839250</v>
      </c>
      <c r="AD75" s="195"/>
      <c r="AE75" s="195">
        <f t="shared" si="156"/>
        <v>5839250</v>
      </c>
      <c r="AF75" s="195"/>
      <c r="AG75" s="195">
        <f t="shared" si="157"/>
        <v>5839250</v>
      </c>
      <c r="AH75" s="195"/>
      <c r="AI75" s="195">
        <f t="shared" si="158"/>
        <v>5839250</v>
      </c>
      <c r="AJ75" s="195"/>
      <c r="AK75" s="195">
        <f t="shared" si="159"/>
        <v>5839250</v>
      </c>
    </row>
    <row r="76" spans="1:37" ht="58.15" customHeight="1">
      <c r="A76" s="236" t="s">
        <v>397</v>
      </c>
      <c r="B76" s="198" t="s">
        <v>398</v>
      </c>
      <c r="C76" s="195"/>
      <c r="D76" s="195">
        <v>28455035</v>
      </c>
      <c r="E76" s="195">
        <f t="shared" si="131"/>
        <v>28455035</v>
      </c>
      <c r="F76" s="195">
        <v>-28455035</v>
      </c>
      <c r="G76" s="195">
        <f t="shared" si="148"/>
        <v>0</v>
      </c>
      <c r="H76" s="195"/>
      <c r="I76" s="195">
        <f t="shared" si="149"/>
        <v>0</v>
      </c>
      <c r="J76" s="195">
        <v>13720000</v>
      </c>
      <c r="K76" s="195">
        <f t="shared" si="150"/>
        <v>13720000</v>
      </c>
      <c r="L76" s="195"/>
      <c r="M76" s="195">
        <f t="shared" si="151"/>
        <v>13720000</v>
      </c>
      <c r="N76" s="195"/>
      <c r="O76" s="195">
        <f t="shared" si="152"/>
        <v>13720000</v>
      </c>
      <c r="P76" s="247">
        <v>-12599860</v>
      </c>
      <c r="Q76" s="247">
        <f t="shared" si="153"/>
        <v>1120140</v>
      </c>
      <c r="R76" s="195"/>
      <c r="S76" s="195">
        <v>89144965</v>
      </c>
      <c r="T76" s="195">
        <f t="shared" si="138"/>
        <v>89144965</v>
      </c>
      <c r="U76" s="195">
        <v>-89144965</v>
      </c>
      <c r="V76" s="195">
        <f t="shared" si="139"/>
        <v>0</v>
      </c>
      <c r="W76" s="195"/>
      <c r="X76" s="195">
        <f t="shared" si="140"/>
        <v>0</v>
      </c>
      <c r="Y76" s="195"/>
      <c r="Z76" s="195">
        <f t="shared" si="141"/>
        <v>0</v>
      </c>
      <c r="AA76" s="195"/>
      <c r="AB76" s="195">
        <v>453751209.22000003</v>
      </c>
      <c r="AC76" s="195">
        <f t="shared" si="142"/>
        <v>453751209.22000003</v>
      </c>
      <c r="AD76" s="195"/>
      <c r="AE76" s="195">
        <f t="shared" si="156"/>
        <v>453751209.22000003</v>
      </c>
      <c r="AF76" s="195"/>
      <c r="AG76" s="195">
        <f t="shared" si="157"/>
        <v>453751209.22000003</v>
      </c>
      <c r="AH76" s="195"/>
      <c r="AI76" s="195">
        <f t="shared" si="158"/>
        <v>453751209.22000003</v>
      </c>
      <c r="AJ76" s="195"/>
      <c r="AK76" s="195">
        <f t="shared" si="159"/>
        <v>453751209.22000003</v>
      </c>
    </row>
    <row r="77" spans="1:37" ht="72.599999999999994" customHeight="1">
      <c r="A77" s="236" t="s">
        <v>399</v>
      </c>
      <c r="B77" s="198" t="s">
        <v>400</v>
      </c>
      <c r="C77" s="195"/>
      <c r="D77" s="195">
        <v>550715</v>
      </c>
      <c r="E77" s="195">
        <f t="shared" si="131"/>
        <v>550715</v>
      </c>
      <c r="F77" s="195">
        <v>-550715</v>
      </c>
      <c r="G77" s="195">
        <f t="shared" si="148"/>
        <v>0</v>
      </c>
      <c r="H77" s="195"/>
      <c r="I77" s="195">
        <f t="shared" si="149"/>
        <v>0</v>
      </c>
      <c r="J77" s="195">
        <v>266000</v>
      </c>
      <c r="K77" s="195">
        <f t="shared" si="150"/>
        <v>266000</v>
      </c>
      <c r="L77" s="195"/>
      <c r="M77" s="195">
        <f t="shared" si="151"/>
        <v>266000</v>
      </c>
      <c r="N77" s="195"/>
      <c r="O77" s="195">
        <f t="shared" si="152"/>
        <v>266000</v>
      </c>
      <c r="P77" s="247">
        <v>-244283</v>
      </c>
      <c r="Q77" s="247">
        <f t="shared" si="153"/>
        <v>21717</v>
      </c>
      <c r="R77" s="195"/>
      <c r="S77" s="195">
        <v>1729285</v>
      </c>
      <c r="T77" s="195">
        <f t="shared" si="138"/>
        <v>1729285</v>
      </c>
      <c r="U77" s="195">
        <v>-1729285</v>
      </c>
      <c r="V77" s="195">
        <f t="shared" si="139"/>
        <v>0</v>
      </c>
      <c r="W77" s="195"/>
      <c r="X77" s="195">
        <f t="shared" si="140"/>
        <v>0</v>
      </c>
      <c r="Y77" s="195"/>
      <c r="Z77" s="195">
        <f t="shared" si="141"/>
        <v>0</v>
      </c>
      <c r="AA77" s="195"/>
      <c r="AB77" s="195">
        <v>8797217.3200000003</v>
      </c>
      <c r="AC77" s="195">
        <f t="shared" si="142"/>
        <v>8797217.3200000003</v>
      </c>
      <c r="AD77" s="195"/>
      <c r="AE77" s="195">
        <f t="shared" si="156"/>
        <v>8797217.3200000003</v>
      </c>
      <c r="AF77" s="195"/>
      <c r="AG77" s="195">
        <f t="shared" si="157"/>
        <v>8797217.3200000003</v>
      </c>
      <c r="AH77" s="195"/>
      <c r="AI77" s="195">
        <f t="shared" si="158"/>
        <v>8797217.3200000003</v>
      </c>
      <c r="AJ77" s="195"/>
      <c r="AK77" s="195">
        <f t="shared" si="159"/>
        <v>8797217.3200000003</v>
      </c>
    </row>
    <row r="78" spans="1:37" ht="51.6" customHeight="1">
      <c r="A78" s="236" t="s">
        <v>425</v>
      </c>
      <c r="B78" s="198" t="s">
        <v>424</v>
      </c>
      <c r="C78" s="195"/>
      <c r="D78" s="195"/>
      <c r="E78" s="195"/>
      <c r="F78" s="195">
        <v>1220449</v>
      </c>
      <c r="G78" s="195">
        <f t="shared" si="148"/>
        <v>1220449</v>
      </c>
      <c r="H78" s="195"/>
      <c r="I78" s="195">
        <f t="shared" si="149"/>
        <v>1220449</v>
      </c>
      <c r="J78" s="195"/>
      <c r="K78" s="195">
        <f t="shared" si="150"/>
        <v>1220449</v>
      </c>
      <c r="L78" s="195"/>
      <c r="M78" s="195">
        <f t="shared" si="151"/>
        <v>1220449</v>
      </c>
      <c r="N78" s="195"/>
      <c r="O78" s="195">
        <f t="shared" si="152"/>
        <v>1220449</v>
      </c>
      <c r="P78" s="247"/>
      <c r="Q78" s="247">
        <f t="shared" si="153"/>
        <v>1220449</v>
      </c>
      <c r="R78" s="195"/>
      <c r="S78" s="195"/>
      <c r="T78" s="195"/>
      <c r="U78" s="195"/>
      <c r="V78" s="195"/>
      <c r="W78" s="195"/>
      <c r="X78" s="195"/>
      <c r="Y78" s="195"/>
      <c r="Z78" s="195"/>
      <c r="AA78" s="195"/>
      <c r="AB78" s="195"/>
      <c r="AC78" s="195"/>
      <c r="AD78" s="195"/>
      <c r="AE78" s="195"/>
      <c r="AF78" s="195"/>
      <c r="AG78" s="195"/>
      <c r="AH78" s="195"/>
      <c r="AI78" s="195"/>
      <c r="AJ78" s="195"/>
      <c r="AK78" s="195"/>
    </row>
    <row r="79" spans="1:37" ht="45" customHeight="1">
      <c r="A79" s="203" t="s">
        <v>358</v>
      </c>
      <c r="B79" s="198" t="s">
        <v>359</v>
      </c>
      <c r="C79" s="195">
        <v>15600800</v>
      </c>
      <c r="D79" s="195">
        <v>564159.4</v>
      </c>
      <c r="E79" s="195">
        <f t="shared" si="131"/>
        <v>16164959.4</v>
      </c>
      <c r="F79" s="195"/>
      <c r="G79" s="195">
        <f t="shared" si="148"/>
        <v>16164959.4</v>
      </c>
      <c r="H79" s="195"/>
      <c r="I79" s="195">
        <f t="shared" si="149"/>
        <v>16164959.4</v>
      </c>
      <c r="J79" s="195"/>
      <c r="K79" s="195">
        <f t="shared" si="150"/>
        <v>16164959.4</v>
      </c>
      <c r="L79" s="195"/>
      <c r="M79" s="195">
        <f t="shared" si="151"/>
        <v>16164959.4</v>
      </c>
      <c r="N79" s="195"/>
      <c r="O79" s="195">
        <f t="shared" si="152"/>
        <v>16164959.4</v>
      </c>
      <c r="P79" s="247"/>
      <c r="Q79" s="247">
        <f t="shared" si="153"/>
        <v>16164959.4</v>
      </c>
      <c r="R79" s="195">
        <v>16305700</v>
      </c>
      <c r="S79" s="195">
        <v>-420.2</v>
      </c>
      <c r="T79" s="195">
        <f t="shared" si="138"/>
        <v>16305279.800000001</v>
      </c>
      <c r="U79" s="195"/>
      <c r="V79" s="195">
        <f t="shared" si="139"/>
        <v>16305279.800000001</v>
      </c>
      <c r="W79" s="195"/>
      <c r="X79" s="195">
        <f t="shared" ref="X79:X80" si="160">V79+W79</f>
        <v>16305279.800000001</v>
      </c>
      <c r="Y79" s="195"/>
      <c r="Z79" s="195">
        <f t="shared" ref="Z79:Z80" si="161">X79+Y79</f>
        <v>16305279.800000001</v>
      </c>
      <c r="AA79" s="195">
        <v>0</v>
      </c>
      <c r="AB79" s="195">
        <v>16586802.9</v>
      </c>
      <c r="AC79" s="195">
        <f t="shared" si="142"/>
        <v>16586802.9</v>
      </c>
      <c r="AD79" s="195"/>
      <c r="AE79" s="195">
        <f t="shared" si="156"/>
        <v>16586802.9</v>
      </c>
      <c r="AF79" s="195"/>
      <c r="AG79" s="195">
        <f t="shared" ref="AG79:AG80" si="162">AE79+AF79</f>
        <v>16586802.9</v>
      </c>
      <c r="AH79" s="195"/>
      <c r="AI79" s="195">
        <f t="shared" ref="AI79:AI80" si="163">AG79+AH79</f>
        <v>16586802.9</v>
      </c>
      <c r="AJ79" s="195"/>
      <c r="AK79" s="195">
        <f t="shared" ref="AK79:AK80" si="164">AI79+AJ79</f>
        <v>16586802.9</v>
      </c>
    </row>
    <row r="80" spans="1:37" ht="54" customHeight="1">
      <c r="A80" s="214" t="s">
        <v>410</v>
      </c>
      <c r="B80" s="198" t="s">
        <v>411</v>
      </c>
      <c r="C80" s="195"/>
      <c r="D80" s="195">
        <v>1250000</v>
      </c>
      <c r="E80" s="195">
        <f t="shared" si="131"/>
        <v>1250000</v>
      </c>
      <c r="F80" s="195"/>
      <c r="G80" s="195">
        <f t="shared" si="148"/>
        <v>1250000</v>
      </c>
      <c r="H80" s="195"/>
      <c r="I80" s="195">
        <f t="shared" si="149"/>
        <v>1250000</v>
      </c>
      <c r="J80" s="195"/>
      <c r="K80" s="195">
        <f t="shared" si="150"/>
        <v>1250000</v>
      </c>
      <c r="L80" s="195"/>
      <c r="M80" s="195">
        <f t="shared" si="151"/>
        <v>1250000</v>
      </c>
      <c r="N80" s="195">
        <v>-128516.46</v>
      </c>
      <c r="O80" s="195">
        <f t="shared" si="152"/>
        <v>1121483.54</v>
      </c>
      <c r="P80" s="247"/>
      <c r="Q80" s="247">
        <f t="shared" si="153"/>
        <v>1121483.54</v>
      </c>
      <c r="R80" s="195"/>
      <c r="S80" s="195">
        <v>0</v>
      </c>
      <c r="T80" s="195">
        <f t="shared" si="138"/>
        <v>0</v>
      </c>
      <c r="U80" s="195">
        <v>0</v>
      </c>
      <c r="V80" s="195">
        <f t="shared" si="139"/>
        <v>0</v>
      </c>
      <c r="W80" s="195">
        <v>0</v>
      </c>
      <c r="X80" s="195">
        <f t="shared" si="160"/>
        <v>0</v>
      </c>
      <c r="Y80" s="195">
        <v>0</v>
      </c>
      <c r="Z80" s="195">
        <f t="shared" si="161"/>
        <v>0</v>
      </c>
      <c r="AA80" s="195"/>
      <c r="AB80" s="195">
        <v>1250000</v>
      </c>
      <c r="AC80" s="195">
        <f t="shared" si="142"/>
        <v>1250000</v>
      </c>
      <c r="AD80" s="195"/>
      <c r="AE80" s="195">
        <f t="shared" si="156"/>
        <v>1250000</v>
      </c>
      <c r="AF80" s="195"/>
      <c r="AG80" s="195">
        <f t="shared" si="162"/>
        <v>1250000</v>
      </c>
      <c r="AH80" s="195"/>
      <c r="AI80" s="195">
        <f t="shared" si="163"/>
        <v>1250000</v>
      </c>
      <c r="AJ80" s="195"/>
      <c r="AK80" s="195">
        <f t="shared" si="164"/>
        <v>1250000</v>
      </c>
    </row>
    <row r="81" spans="1:37" ht="40.9" customHeight="1">
      <c r="A81" s="215" t="s">
        <v>427</v>
      </c>
      <c r="B81" s="198" t="s">
        <v>426</v>
      </c>
      <c r="C81" s="195"/>
      <c r="D81" s="195"/>
      <c r="E81" s="195"/>
      <c r="F81" s="195">
        <v>7735901.7599999998</v>
      </c>
      <c r="G81" s="195">
        <f t="shared" si="148"/>
        <v>7735901.7599999998</v>
      </c>
      <c r="H81" s="195"/>
      <c r="I81" s="195">
        <f t="shared" si="149"/>
        <v>7735901.7599999998</v>
      </c>
      <c r="J81" s="195">
        <v>470859.65</v>
      </c>
      <c r="K81" s="195">
        <f t="shared" si="150"/>
        <v>8206761.4100000001</v>
      </c>
      <c r="L81" s="195"/>
      <c r="M81" s="195">
        <f t="shared" si="151"/>
        <v>8206761.4100000001</v>
      </c>
      <c r="N81" s="195"/>
      <c r="O81" s="195">
        <f t="shared" si="152"/>
        <v>8206761.4100000001</v>
      </c>
      <c r="P81" s="247"/>
      <c r="Q81" s="247">
        <f t="shared" si="153"/>
        <v>8206761.4100000001</v>
      </c>
      <c r="R81" s="195"/>
      <c r="S81" s="195"/>
      <c r="T81" s="195"/>
      <c r="U81" s="195"/>
      <c r="V81" s="195"/>
      <c r="W81" s="195"/>
      <c r="X81" s="195"/>
      <c r="Y81" s="195"/>
      <c r="Z81" s="195"/>
      <c r="AA81" s="195"/>
      <c r="AB81" s="195"/>
      <c r="AC81" s="195"/>
      <c r="AD81" s="195"/>
      <c r="AE81" s="195"/>
      <c r="AF81" s="195"/>
      <c r="AG81" s="195"/>
      <c r="AH81" s="195"/>
      <c r="AI81" s="195"/>
      <c r="AJ81" s="195"/>
      <c r="AK81" s="195"/>
    </row>
    <row r="82" spans="1:37" ht="36" customHeight="1">
      <c r="A82" s="215" t="s">
        <v>452</v>
      </c>
      <c r="B82" s="192" t="s">
        <v>451</v>
      </c>
      <c r="C82" s="195"/>
      <c r="D82" s="195"/>
      <c r="E82" s="195"/>
      <c r="F82" s="195"/>
      <c r="G82" s="195"/>
      <c r="H82" s="195"/>
      <c r="I82" s="195"/>
      <c r="J82" s="195">
        <v>509150</v>
      </c>
      <c r="K82" s="195">
        <f t="shared" si="150"/>
        <v>509150</v>
      </c>
      <c r="L82" s="195"/>
      <c r="M82" s="195">
        <f t="shared" si="151"/>
        <v>509150</v>
      </c>
      <c r="N82" s="195">
        <v>0</v>
      </c>
      <c r="O82" s="195">
        <f t="shared" si="152"/>
        <v>509150</v>
      </c>
      <c r="P82" s="247">
        <v>0</v>
      </c>
      <c r="Q82" s="247">
        <f t="shared" si="153"/>
        <v>509150</v>
      </c>
      <c r="R82" s="195"/>
      <c r="S82" s="195"/>
      <c r="T82" s="195"/>
      <c r="U82" s="195"/>
      <c r="V82" s="195"/>
      <c r="W82" s="195"/>
      <c r="X82" s="195"/>
      <c r="Y82" s="195"/>
      <c r="Z82" s="195"/>
      <c r="AA82" s="195"/>
      <c r="AB82" s="195"/>
      <c r="AC82" s="195"/>
      <c r="AD82" s="195"/>
      <c r="AE82" s="195"/>
      <c r="AF82" s="195"/>
      <c r="AG82" s="195"/>
      <c r="AH82" s="195"/>
      <c r="AI82" s="195"/>
      <c r="AJ82" s="195"/>
      <c r="AK82" s="195"/>
    </row>
    <row r="83" spans="1:37" ht="80.45" customHeight="1">
      <c r="A83" s="215" t="s">
        <v>412</v>
      </c>
      <c r="B83" s="198" t="s">
        <v>402</v>
      </c>
      <c r="C83" s="195"/>
      <c r="D83" s="195">
        <v>0</v>
      </c>
      <c r="E83" s="195">
        <f t="shared" si="131"/>
        <v>0</v>
      </c>
      <c r="F83" s="195">
        <v>0</v>
      </c>
      <c r="G83" s="195">
        <f t="shared" si="148"/>
        <v>0</v>
      </c>
      <c r="H83" s="195">
        <v>0</v>
      </c>
      <c r="I83" s="195">
        <f t="shared" si="149"/>
        <v>0</v>
      </c>
      <c r="J83" s="195">
        <v>0</v>
      </c>
      <c r="K83" s="195">
        <f t="shared" si="150"/>
        <v>0</v>
      </c>
      <c r="L83" s="195">
        <v>0</v>
      </c>
      <c r="M83" s="195">
        <f t="shared" si="151"/>
        <v>0</v>
      </c>
      <c r="N83" s="195">
        <v>0</v>
      </c>
      <c r="O83" s="195">
        <f t="shared" si="152"/>
        <v>0</v>
      </c>
      <c r="P83" s="247">
        <v>0</v>
      </c>
      <c r="Q83" s="247">
        <f t="shared" si="153"/>
        <v>0</v>
      </c>
      <c r="R83" s="195"/>
      <c r="S83" s="195">
        <v>0</v>
      </c>
      <c r="T83" s="195">
        <f t="shared" si="138"/>
        <v>0</v>
      </c>
      <c r="U83" s="195">
        <v>0</v>
      </c>
      <c r="V83" s="195">
        <f t="shared" si="139"/>
        <v>0</v>
      </c>
      <c r="W83" s="195">
        <v>0</v>
      </c>
      <c r="X83" s="195">
        <f t="shared" ref="X83:X94" si="165">V83+W83</f>
        <v>0</v>
      </c>
      <c r="Y83" s="195">
        <v>0</v>
      </c>
      <c r="Z83" s="195">
        <f t="shared" ref="Z83:Z94" si="166">X83+Y83</f>
        <v>0</v>
      </c>
      <c r="AA83" s="195"/>
      <c r="AB83" s="195">
        <v>4447000</v>
      </c>
      <c r="AC83" s="195">
        <f t="shared" si="142"/>
        <v>4447000</v>
      </c>
      <c r="AD83" s="195"/>
      <c r="AE83" s="195">
        <f t="shared" si="156"/>
        <v>4447000</v>
      </c>
      <c r="AF83" s="195"/>
      <c r="AG83" s="195">
        <f t="shared" ref="AG83:AG94" si="167">AE83+AF83</f>
        <v>4447000</v>
      </c>
      <c r="AH83" s="195"/>
      <c r="AI83" s="195">
        <f t="shared" ref="AI83:AI94" si="168">AG83+AH83</f>
        <v>4447000</v>
      </c>
      <c r="AJ83" s="195"/>
      <c r="AK83" s="195">
        <f t="shared" ref="AK83:AK94" si="169">AI83+AJ83</f>
        <v>4447000</v>
      </c>
    </row>
    <row r="84" spans="1:37" ht="43.15" customHeight="1">
      <c r="A84" s="215" t="s">
        <v>413</v>
      </c>
      <c r="B84" s="198" t="s">
        <v>402</v>
      </c>
      <c r="C84" s="195"/>
      <c r="D84" s="195">
        <v>0</v>
      </c>
      <c r="E84" s="195">
        <f t="shared" ref="E84" si="170">C84+D84</f>
        <v>0</v>
      </c>
      <c r="F84" s="195">
        <v>0</v>
      </c>
      <c r="G84" s="195">
        <f t="shared" si="148"/>
        <v>0</v>
      </c>
      <c r="H84" s="195">
        <v>0</v>
      </c>
      <c r="I84" s="195">
        <f t="shared" si="149"/>
        <v>0</v>
      </c>
      <c r="J84" s="195">
        <v>0</v>
      </c>
      <c r="K84" s="195">
        <f t="shared" si="150"/>
        <v>0</v>
      </c>
      <c r="L84" s="195">
        <v>0</v>
      </c>
      <c r="M84" s="195">
        <f t="shared" si="151"/>
        <v>0</v>
      </c>
      <c r="N84" s="195"/>
      <c r="O84" s="195">
        <f t="shared" si="152"/>
        <v>0</v>
      </c>
      <c r="P84" s="247"/>
      <c r="Q84" s="247">
        <f t="shared" si="153"/>
        <v>0</v>
      </c>
      <c r="R84" s="195"/>
      <c r="S84" s="195">
        <v>12334525.93</v>
      </c>
      <c r="T84" s="195">
        <f t="shared" ref="T84" si="171">R84+S84</f>
        <v>12334525.93</v>
      </c>
      <c r="U84" s="195"/>
      <c r="V84" s="195">
        <f t="shared" si="139"/>
        <v>12334525.93</v>
      </c>
      <c r="W84" s="195"/>
      <c r="X84" s="195">
        <f t="shared" si="165"/>
        <v>12334525.93</v>
      </c>
      <c r="Y84" s="195"/>
      <c r="Z84" s="195">
        <f t="shared" si="166"/>
        <v>12334525.93</v>
      </c>
      <c r="AA84" s="195"/>
      <c r="AB84" s="195">
        <v>0</v>
      </c>
      <c r="AC84" s="195">
        <f t="shared" ref="AC84" si="172">AA84+AB84</f>
        <v>0</v>
      </c>
      <c r="AD84" s="195">
        <v>0</v>
      </c>
      <c r="AE84" s="195">
        <f t="shared" si="156"/>
        <v>0</v>
      </c>
      <c r="AF84" s="195">
        <v>0</v>
      </c>
      <c r="AG84" s="195">
        <f t="shared" si="167"/>
        <v>0</v>
      </c>
      <c r="AH84" s="195">
        <v>0</v>
      </c>
      <c r="AI84" s="195">
        <f t="shared" si="168"/>
        <v>0</v>
      </c>
      <c r="AJ84" s="195">
        <v>0</v>
      </c>
      <c r="AK84" s="195">
        <f t="shared" si="169"/>
        <v>0</v>
      </c>
    </row>
    <row r="85" spans="1:37" ht="55.15" customHeight="1">
      <c r="A85" s="215" t="s">
        <v>414</v>
      </c>
      <c r="B85" s="198" t="s">
        <v>402</v>
      </c>
      <c r="C85" s="195"/>
      <c r="D85" s="195">
        <v>6186702.9900000002</v>
      </c>
      <c r="E85" s="195">
        <f t="shared" ref="E85" si="173">C85+D85</f>
        <v>6186702.9900000002</v>
      </c>
      <c r="F85" s="195"/>
      <c r="G85" s="195">
        <f t="shared" si="148"/>
        <v>6186702.9900000002</v>
      </c>
      <c r="H85" s="195"/>
      <c r="I85" s="195">
        <f t="shared" si="149"/>
        <v>6186702.9900000002</v>
      </c>
      <c r="J85" s="195"/>
      <c r="K85" s="195">
        <f t="shared" si="150"/>
        <v>6186702.9900000002</v>
      </c>
      <c r="L85" s="195"/>
      <c r="M85" s="195">
        <f t="shared" si="151"/>
        <v>6186702.9900000002</v>
      </c>
      <c r="N85" s="195"/>
      <c r="O85" s="195">
        <f t="shared" si="152"/>
        <v>6186702.9900000002</v>
      </c>
      <c r="P85" s="247"/>
      <c r="Q85" s="247">
        <f t="shared" si="153"/>
        <v>6186702.9900000002</v>
      </c>
      <c r="R85" s="195"/>
      <c r="S85" s="195">
        <v>11415200</v>
      </c>
      <c r="T85" s="195">
        <f t="shared" ref="T85" si="174">R85+S85</f>
        <v>11415200</v>
      </c>
      <c r="U85" s="195"/>
      <c r="V85" s="195">
        <f t="shared" si="139"/>
        <v>11415200</v>
      </c>
      <c r="W85" s="195"/>
      <c r="X85" s="195">
        <f t="shared" si="165"/>
        <v>11415200</v>
      </c>
      <c r="Y85" s="195"/>
      <c r="Z85" s="195">
        <f t="shared" si="166"/>
        <v>11415200</v>
      </c>
      <c r="AA85" s="195"/>
      <c r="AB85" s="195">
        <v>0</v>
      </c>
      <c r="AC85" s="195">
        <f t="shared" ref="AC85" si="175">AA85+AB85</f>
        <v>0</v>
      </c>
      <c r="AD85" s="195">
        <v>0</v>
      </c>
      <c r="AE85" s="195">
        <f t="shared" si="156"/>
        <v>0</v>
      </c>
      <c r="AF85" s="195">
        <v>0</v>
      </c>
      <c r="AG85" s="195">
        <f t="shared" si="167"/>
        <v>0</v>
      </c>
      <c r="AH85" s="195">
        <v>0</v>
      </c>
      <c r="AI85" s="195">
        <f t="shared" si="168"/>
        <v>0</v>
      </c>
      <c r="AJ85" s="195">
        <v>0</v>
      </c>
      <c r="AK85" s="195">
        <f t="shared" si="169"/>
        <v>0</v>
      </c>
    </row>
    <row r="86" spans="1:37" s="184" customFormat="1" ht="55.15" customHeight="1">
      <c r="A86" s="215" t="s">
        <v>401</v>
      </c>
      <c r="B86" s="198" t="s">
        <v>402</v>
      </c>
      <c r="C86" s="195"/>
      <c r="D86" s="195">
        <v>3499139.47</v>
      </c>
      <c r="E86" s="195">
        <f t="shared" si="131"/>
        <v>3499139.47</v>
      </c>
      <c r="F86" s="195"/>
      <c r="G86" s="195">
        <f t="shared" si="148"/>
        <v>3499139.47</v>
      </c>
      <c r="H86" s="195"/>
      <c r="I86" s="195">
        <f t="shared" si="149"/>
        <v>3499139.47</v>
      </c>
      <c r="J86" s="195"/>
      <c r="K86" s="195">
        <f t="shared" si="150"/>
        <v>3499139.47</v>
      </c>
      <c r="L86" s="195"/>
      <c r="M86" s="195">
        <f t="shared" si="151"/>
        <v>3499139.47</v>
      </c>
      <c r="N86" s="195">
        <v>444887.03999999998</v>
      </c>
      <c r="O86" s="195">
        <f t="shared" si="152"/>
        <v>3944026.5100000002</v>
      </c>
      <c r="P86" s="247"/>
      <c r="Q86" s="247">
        <f t="shared" si="153"/>
        <v>3944026.5100000002</v>
      </c>
      <c r="R86" s="195"/>
      <c r="S86" s="195"/>
      <c r="T86" s="195">
        <f t="shared" si="138"/>
        <v>0</v>
      </c>
      <c r="U86" s="195"/>
      <c r="V86" s="195">
        <f t="shared" si="139"/>
        <v>0</v>
      </c>
      <c r="W86" s="195"/>
      <c r="X86" s="195">
        <f t="shared" si="165"/>
        <v>0</v>
      </c>
      <c r="Y86" s="195"/>
      <c r="Z86" s="195">
        <f t="shared" si="166"/>
        <v>0</v>
      </c>
      <c r="AA86" s="195"/>
      <c r="AB86" s="195"/>
      <c r="AC86" s="195">
        <f t="shared" si="142"/>
        <v>0</v>
      </c>
      <c r="AD86" s="195"/>
      <c r="AE86" s="195">
        <f t="shared" si="156"/>
        <v>0</v>
      </c>
      <c r="AF86" s="195"/>
      <c r="AG86" s="195">
        <f t="shared" si="167"/>
        <v>0</v>
      </c>
      <c r="AH86" s="195"/>
      <c r="AI86" s="195">
        <f t="shared" si="168"/>
        <v>0</v>
      </c>
      <c r="AJ86" s="195"/>
      <c r="AK86" s="195">
        <f t="shared" si="169"/>
        <v>0</v>
      </c>
    </row>
    <row r="87" spans="1:37" s="184" customFormat="1" ht="38.25">
      <c r="A87" s="216" t="s">
        <v>404</v>
      </c>
      <c r="B87" s="198" t="s">
        <v>403</v>
      </c>
      <c r="C87" s="195"/>
      <c r="D87" s="195">
        <v>2753667.5</v>
      </c>
      <c r="E87" s="195">
        <f t="shared" si="131"/>
        <v>2753667.5</v>
      </c>
      <c r="F87" s="195"/>
      <c r="G87" s="195">
        <f t="shared" si="148"/>
        <v>2753667.5</v>
      </c>
      <c r="H87" s="195"/>
      <c r="I87" s="195">
        <f t="shared" si="149"/>
        <v>2753667.5</v>
      </c>
      <c r="J87" s="195"/>
      <c r="K87" s="195">
        <f t="shared" si="150"/>
        <v>2753667.5</v>
      </c>
      <c r="L87" s="195"/>
      <c r="M87" s="195">
        <f t="shared" si="151"/>
        <v>2753667.5</v>
      </c>
      <c r="N87" s="195"/>
      <c r="O87" s="195">
        <f t="shared" si="152"/>
        <v>2753667.5</v>
      </c>
      <c r="P87" s="247">
        <v>730580</v>
      </c>
      <c r="Q87" s="247">
        <f t="shared" si="153"/>
        <v>3484247.5</v>
      </c>
      <c r="R87" s="195"/>
      <c r="S87" s="195"/>
      <c r="T87" s="195">
        <f t="shared" si="138"/>
        <v>0</v>
      </c>
      <c r="U87" s="195"/>
      <c r="V87" s="195">
        <f t="shared" si="139"/>
        <v>0</v>
      </c>
      <c r="W87" s="195"/>
      <c r="X87" s="195">
        <f t="shared" si="165"/>
        <v>0</v>
      </c>
      <c r="Y87" s="195"/>
      <c r="Z87" s="195">
        <f t="shared" si="166"/>
        <v>0</v>
      </c>
      <c r="AA87" s="195"/>
      <c r="AB87" s="195"/>
      <c r="AC87" s="195">
        <f t="shared" si="142"/>
        <v>0</v>
      </c>
      <c r="AD87" s="195"/>
      <c r="AE87" s="195">
        <f t="shared" si="156"/>
        <v>0</v>
      </c>
      <c r="AF87" s="195"/>
      <c r="AG87" s="195">
        <f t="shared" si="167"/>
        <v>0</v>
      </c>
      <c r="AH87" s="195"/>
      <c r="AI87" s="195">
        <f t="shared" si="168"/>
        <v>0</v>
      </c>
      <c r="AJ87" s="195"/>
      <c r="AK87" s="195">
        <f t="shared" si="169"/>
        <v>0</v>
      </c>
    </row>
    <row r="88" spans="1:37" s="184" customFormat="1" ht="51">
      <c r="A88" s="217" t="s">
        <v>405</v>
      </c>
      <c r="B88" s="198" t="s">
        <v>406</v>
      </c>
      <c r="C88" s="195"/>
      <c r="D88" s="195">
        <v>20299630</v>
      </c>
      <c r="E88" s="195">
        <f t="shared" si="131"/>
        <v>20299630</v>
      </c>
      <c r="F88" s="195"/>
      <c r="G88" s="195">
        <f t="shared" si="148"/>
        <v>20299630</v>
      </c>
      <c r="H88" s="195"/>
      <c r="I88" s="195">
        <f t="shared" si="149"/>
        <v>20299630</v>
      </c>
      <c r="J88" s="195"/>
      <c r="K88" s="195">
        <f t="shared" si="150"/>
        <v>20299630</v>
      </c>
      <c r="L88" s="195"/>
      <c r="M88" s="195">
        <f t="shared" si="151"/>
        <v>20299630</v>
      </c>
      <c r="N88" s="195"/>
      <c r="O88" s="195">
        <f t="shared" si="152"/>
        <v>20299630</v>
      </c>
      <c r="P88" s="247"/>
      <c r="Q88" s="247">
        <f t="shared" si="153"/>
        <v>20299630</v>
      </c>
      <c r="R88" s="195"/>
      <c r="S88" s="195"/>
      <c r="T88" s="195">
        <f t="shared" si="138"/>
        <v>0</v>
      </c>
      <c r="U88" s="195"/>
      <c r="V88" s="195">
        <f t="shared" si="139"/>
        <v>0</v>
      </c>
      <c r="W88" s="195"/>
      <c r="X88" s="195">
        <f t="shared" si="165"/>
        <v>0</v>
      </c>
      <c r="Y88" s="195"/>
      <c r="Z88" s="195">
        <f t="shared" si="166"/>
        <v>0</v>
      </c>
      <c r="AA88" s="195"/>
      <c r="AB88" s="195"/>
      <c r="AC88" s="195">
        <f t="shared" si="142"/>
        <v>0</v>
      </c>
      <c r="AD88" s="195"/>
      <c r="AE88" s="195">
        <f t="shared" si="156"/>
        <v>0</v>
      </c>
      <c r="AF88" s="195"/>
      <c r="AG88" s="195">
        <f t="shared" si="167"/>
        <v>0</v>
      </c>
      <c r="AH88" s="195"/>
      <c r="AI88" s="195">
        <f t="shared" si="168"/>
        <v>0</v>
      </c>
      <c r="AJ88" s="195"/>
      <c r="AK88" s="195">
        <f t="shared" si="169"/>
        <v>0</v>
      </c>
    </row>
    <row r="89" spans="1:37" s="184" customFormat="1" ht="51">
      <c r="A89" s="203" t="s">
        <v>360</v>
      </c>
      <c r="B89" s="198" t="s">
        <v>361</v>
      </c>
      <c r="C89" s="195">
        <v>534400</v>
      </c>
      <c r="D89" s="195"/>
      <c r="E89" s="195">
        <f t="shared" si="131"/>
        <v>534400</v>
      </c>
      <c r="F89" s="195"/>
      <c r="G89" s="195">
        <f t="shared" si="148"/>
        <v>534400</v>
      </c>
      <c r="H89" s="195"/>
      <c r="I89" s="195">
        <f t="shared" si="149"/>
        <v>534400</v>
      </c>
      <c r="J89" s="195"/>
      <c r="K89" s="195">
        <f t="shared" si="150"/>
        <v>534400</v>
      </c>
      <c r="L89" s="195"/>
      <c r="M89" s="195">
        <f t="shared" si="151"/>
        <v>534400</v>
      </c>
      <c r="N89" s="195"/>
      <c r="O89" s="195">
        <f t="shared" si="152"/>
        <v>534400</v>
      </c>
      <c r="P89" s="247"/>
      <c r="Q89" s="247">
        <f t="shared" si="153"/>
        <v>534400</v>
      </c>
      <c r="R89" s="195">
        <v>0</v>
      </c>
      <c r="S89" s="195"/>
      <c r="T89" s="195">
        <f t="shared" si="138"/>
        <v>0</v>
      </c>
      <c r="U89" s="195"/>
      <c r="V89" s="195">
        <f t="shared" si="139"/>
        <v>0</v>
      </c>
      <c r="W89" s="195"/>
      <c r="X89" s="195">
        <f t="shared" si="165"/>
        <v>0</v>
      </c>
      <c r="Y89" s="195"/>
      <c r="Z89" s="195">
        <f t="shared" si="166"/>
        <v>0</v>
      </c>
      <c r="AA89" s="195">
        <v>0</v>
      </c>
      <c r="AB89" s="195"/>
      <c r="AC89" s="195">
        <f t="shared" si="142"/>
        <v>0</v>
      </c>
      <c r="AD89" s="195"/>
      <c r="AE89" s="195">
        <f t="shared" si="156"/>
        <v>0</v>
      </c>
      <c r="AF89" s="195"/>
      <c r="AG89" s="195">
        <f t="shared" si="167"/>
        <v>0</v>
      </c>
      <c r="AH89" s="195"/>
      <c r="AI89" s="195">
        <f t="shared" si="168"/>
        <v>0</v>
      </c>
      <c r="AJ89" s="195"/>
      <c r="AK89" s="195">
        <f t="shared" si="169"/>
        <v>0</v>
      </c>
    </row>
    <row r="90" spans="1:37" s="184" customFormat="1" ht="73.150000000000006" customHeight="1">
      <c r="A90" s="206" t="s">
        <v>362</v>
      </c>
      <c r="B90" s="199" t="s">
        <v>361</v>
      </c>
      <c r="C90" s="195">
        <v>230700</v>
      </c>
      <c r="D90" s="195"/>
      <c r="E90" s="195">
        <f t="shared" si="131"/>
        <v>230700</v>
      </c>
      <c r="F90" s="195"/>
      <c r="G90" s="195">
        <f t="shared" si="148"/>
        <v>230700</v>
      </c>
      <c r="H90" s="195"/>
      <c r="I90" s="195">
        <f t="shared" si="149"/>
        <v>230700</v>
      </c>
      <c r="J90" s="195"/>
      <c r="K90" s="195">
        <f t="shared" si="150"/>
        <v>230700</v>
      </c>
      <c r="L90" s="195"/>
      <c r="M90" s="195">
        <f t="shared" si="151"/>
        <v>230700</v>
      </c>
      <c r="N90" s="195"/>
      <c r="O90" s="195">
        <f t="shared" si="152"/>
        <v>230700</v>
      </c>
      <c r="P90" s="247"/>
      <c r="Q90" s="247">
        <f t="shared" si="153"/>
        <v>230700</v>
      </c>
      <c r="R90" s="195">
        <v>219700</v>
      </c>
      <c r="S90" s="195"/>
      <c r="T90" s="195">
        <f t="shared" si="138"/>
        <v>219700</v>
      </c>
      <c r="U90" s="195"/>
      <c r="V90" s="195">
        <f t="shared" si="139"/>
        <v>219700</v>
      </c>
      <c r="W90" s="195"/>
      <c r="X90" s="195">
        <f t="shared" si="165"/>
        <v>219700</v>
      </c>
      <c r="Y90" s="195"/>
      <c r="Z90" s="195">
        <f t="shared" si="166"/>
        <v>219700</v>
      </c>
      <c r="AA90" s="195">
        <v>219700</v>
      </c>
      <c r="AB90" s="195"/>
      <c r="AC90" s="195">
        <f t="shared" si="142"/>
        <v>219700</v>
      </c>
      <c r="AD90" s="195"/>
      <c r="AE90" s="195">
        <f t="shared" si="156"/>
        <v>219700</v>
      </c>
      <c r="AF90" s="195"/>
      <c r="AG90" s="195">
        <f t="shared" si="167"/>
        <v>219700</v>
      </c>
      <c r="AH90" s="195"/>
      <c r="AI90" s="195">
        <f t="shared" si="168"/>
        <v>219700</v>
      </c>
      <c r="AJ90" s="195"/>
      <c r="AK90" s="195">
        <f t="shared" si="169"/>
        <v>219700</v>
      </c>
    </row>
    <row r="91" spans="1:37" s="184" customFormat="1" ht="38.25">
      <c r="A91" s="203" t="s">
        <v>363</v>
      </c>
      <c r="B91" s="198" t="s">
        <v>361</v>
      </c>
      <c r="C91" s="195">
        <v>379500</v>
      </c>
      <c r="D91" s="195"/>
      <c r="E91" s="195">
        <f t="shared" si="131"/>
        <v>379500</v>
      </c>
      <c r="F91" s="195"/>
      <c r="G91" s="195">
        <f t="shared" si="148"/>
        <v>379500</v>
      </c>
      <c r="H91" s="195"/>
      <c r="I91" s="195">
        <f t="shared" si="149"/>
        <v>379500</v>
      </c>
      <c r="J91" s="195"/>
      <c r="K91" s="195">
        <f t="shared" si="150"/>
        <v>379500</v>
      </c>
      <c r="L91" s="195"/>
      <c r="M91" s="195">
        <f t="shared" si="151"/>
        <v>379500</v>
      </c>
      <c r="N91" s="195">
        <v>0</v>
      </c>
      <c r="O91" s="195">
        <f t="shared" si="152"/>
        <v>379500</v>
      </c>
      <c r="P91" s="247">
        <v>495475</v>
      </c>
      <c r="Q91" s="247">
        <f t="shared" si="153"/>
        <v>874975</v>
      </c>
      <c r="R91" s="195">
        <v>335800</v>
      </c>
      <c r="S91" s="195"/>
      <c r="T91" s="195">
        <f t="shared" si="138"/>
        <v>335800</v>
      </c>
      <c r="U91" s="195"/>
      <c r="V91" s="195">
        <f t="shared" si="139"/>
        <v>335800</v>
      </c>
      <c r="W91" s="195"/>
      <c r="X91" s="195">
        <f t="shared" si="165"/>
        <v>335800</v>
      </c>
      <c r="Y91" s="195"/>
      <c r="Z91" s="195">
        <f t="shared" si="166"/>
        <v>335800</v>
      </c>
      <c r="AA91" s="195">
        <v>330400</v>
      </c>
      <c r="AB91" s="195"/>
      <c r="AC91" s="195">
        <f t="shared" si="142"/>
        <v>330400</v>
      </c>
      <c r="AD91" s="195"/>
      <c r="AE91" s="195">
        <f t="shared" si="156"/>
        <v>330400</v>
      </c>
      <c r="AF91" s="195"/>
      <c r="AG91" s="195">
        <f t="shared" si="167"/>
        <v>330400</v>
      </c>
      <c r="AH91" s="195"/>
      <c r="AI91" s="195">
        <f t="shared" si="168"/>
        <v>330400</v>
      </c>
      <c r="AJ91" s="195"/>
      <c r="AK91" s="195">
        <f t="shared" si="169"/>
        <v>330400</v>
      </c>
    </row>
    <row r="92" spans="1:37" s="184" customFormat="1" ht="38.25">
      <c r="A92" s="203" t="s">
        <v>364</v>
      </c>
      <c r="B92" s="198" t="s">
        <v>361</v>
      </c>
      <c r="C92" s="195">
        <v>438269.62</v>
      </c>
      <c r="D92" s="195">
        <v>-438269.62</v>
      </c>
      <c r="E92" s="195">
        <f t="shared" si="131"/>
        <v>0</v>
      </c>
      <c r="F92" s="195"/>
      <c r="G92" s="195">
        <f t="shared" si="148"/>
        <v>0</v>
      </c>
      <c r="H92" s="195"/>
      <c r="I92" s="195">
        <f t="shared" si="149"/>
        <v>0</v>
      </c>
      <c r="J92" s="195"/>
      <c r="K92" s="195">
        <f t="shared" si="150"/>
        <v>0</v>
      </c>
      <c r="L92" s="195"/>
      <c r="M92" s="195">
        <f t="shared" si="151"/>
        <v>0</v>
      </c>
      <c r="N92" s="195"/>
      <c r="O92" s="195">
        <f t="shared" si="152"/>
        <v>0</v>
      </c>
      <c r="P92" s="247"/>
      <c r="Q92" s="247">
        <f t="shared" si="153"/>
        <v>0</v>
      </c>
      <c r="R92" s="195">
        <v>6108.29</v>
      </c>
      <c r="S92" s="195">
        <v>-6108.29</v>
      </c>
      <c r="T92" s="195">
        <f t="shared" si="138"/>
        <v>0</v>
      </c>
      <c r="U92" s="195"/>
      <c r="V92" s="195">
        <f t="shared" si="139"/>
        <v>0</v>
      </c>
      <c r="W92" s="195"/>
      <c r="X92" s="195">
        <f t="shared" si="165"/>
        <v>0</v>
      </c>
      <c r="Y92" s="195"/>
      <c r="Z92" s="195">
        <f t="shared" si="166"/>
        <v>0</v>
      </c>
      <c r="AA92" s="195">
        <v>6108.29</v>
      </c>
      <c r="AB92" s="195">
        <v>-6108.29</v>
      </c>
      <c r="AC92" s="195">
        <f t="shared" si="142"/>
        <v>0</v>
      </c>
      <c r="AD92" s="195"/>
      <c r="AE92" s="195">
        <f t="shared" si="156"/>
        <v>0</v>
      </c>
      <c r="AF92" s="195"/>
      <c r="AG92" s="195">
        <f t="shared" si="167"/>
        <v>0</v>
      </c>
      <c r="AH92" s="195"/>
      <c r="AI92" s="195">
        <f t="shared" si="168"/>
        <v>0</v>
      </c>
      <c r="AJ92" s="195"/>
      <c r="AK92" s="195">
        <f t="shared" si="169"/>
        <v>0</v>
      </c>
    </row>
    <row r="93" spans="1:37" s="190" customFormat="1" ht="102">
      <c r="A93" s="203" t="s">
        <v>365</v>
      </c>
      <c r="B93" s="198" t="s">
        <v>361</v>
      </c>
      <c r="C93" s="195">
        <v>26366.89</v>
      </c>
      <c r="D93" s="195">
        <v>-26366.89</v>
      </c>
      <c r="E93" s="195">
        <f t="shared" si="131"/>
        <v>0</v>
      </c>
      <c r="F93" s="195"/>
      <c r="G93" s="195">
        <f t="shared" si="148"/>
        <v>0</v>
      </c>
      <c r="H93" s="195"/>
      <c r="I93" s="195">
        <f t="shared" si="149"/>
        <v>0</v>
      </c>
      <c r="J93" s="195"/>
      <c r="K93" s="195">
        <f t="shared" si="150"/>
        <v>0</v>
      </c>
      <c r="L93" s="195"/>
      <c r="M93" s="195">
        <f t="shared" si="151"/>
        <v>0</v>
      </c>
      <c r="N93" s="195"/>
      <c r="O93" s="195">
        <f t="shared" si="152"/>
        <v>0</v>
      </c>
      <c r="P93" s="247"/>
      <c r="Q93" s="247">
        <f t="shared" si="153"/>
        <v>0</v>
      </c>
      <c r="R93" s="195">
        <v>25955.57</v>
      </c>
      <c r="S93" s="195">
        <v>-25955.57</v>
      </c>
      <c r="T93" s="195">
        <f t="shared" si="138"/>
        <v>0</v>
      </c>
      <c r="U93" s="195"/>
      <c r="V93" s="195">
        <f t="shared" si="139"/>
        <v>0</v>
      </c>
      <c r="W93" s="195"/>
      <c r="X93" s="195">
        <f t="shared" si="165"/>
        <v>0</v>
      </c>
      <c r="Y93" s="195"/>
      <c r="Z93" s="195">
        <f t="shared" si="166"/>
        <v>0</v>
      </c>
      <c r="AA93" s="195">
        <v>25723.03</v>
      </c>
      <c r="AB93" s="195">
        <v>-25723.03</v>
      </c>
      <c r="AC93" s="195">
        <f t="shared" si="142"/>
        <v>0</v>
      </c>
      <c r="AD93" s="195"/>
      <c r="AE93" s="195">
        <f t="shared" si="156"/>
        <v>0</v>
      </c>
      <c r="AF93" s="195"/>
      <c r="AG93" s="195">
        <f t="shared" si="167"/>
        <v>0</v>
      </c>
      <c r="AH93" s="195"/>
      <c r="AI93" s="195">
        <f t="shared" si="168"/>
        <v>0</v>
      </c>
      <c r="AJ93" s="195"/>
      <c r="AK93" s="195">
        <f t="shared" si="169"/>
        <v>0</v>
      </c>
    </row>
    <row r="94" spans="1:37" s="184" customFormat="1" ht="28.15" customHeight="1">
      <c r="A94" s="207" t="s">
        <v>366</v>
      </c>
      <c r="B94" s="199" t="s">
        <v>361</v>
      </c>
      <c r="C94" s="195">
        <v>286068637.80000001</v>
      </c>
      <c r="D94" s="195"/>
      <c r="E94" s="195">
        <f t="shared" si="131"/>
        <v>286068637.80000001</v>
      </c>
      <c r="F94" s="195"/>
      <c r="G94" s="195">
        <f t="shared" si="148"/>
        <v>286068637.80000001</v>
      </c>
      <c r="H94" s="195"/>
      <c r="I94" s="195">
        <f t="shared" si="149"/>
        <v>286068637.80000001</v>
      </c>
      <c r="J94" s="195"/>
      <c r="K94" s="195">
        <f t="shared" si="150"/>
        <v>286068637.80000001</v>
      </c>
      <c r="L94" s="195"/>
      <c r="M94" s="195">
        <f t="shared" si="151"/>
        <v>286068637.80000001</v>
      </c>
      <c r="N94" s="195"/>
      <c r="O94" s="195">
        <f t="shared" si="152"/>
        <v>286068637.80000001</v>
      </c>
      <c r="P94" s="247"/>
      <c r="Q94" s="247">
        <f t="shared" si="153"/>
        <v>286068637.80000001</v>
      </c>
      <c r="R94" s="195">
        <f>296068637.8+8479549.29</f>
        <v>304548187.09000003</v>
      </c>
      <c r="S94" s="195"/>
      <c r="T94" s="195">
        <f t="shared" si="138"/>
        <v>304548187.09000003</v>
      </c>
      <c r="U94" s="195"/>
      <c r="V94" s="195">
        <f t="shared" si="139"/>
        <v>304548187.09000003</v>
      </c>
      <c r="W94" s="195"/>
      <c r="X94" s="195">
        <f t="shared" si="165"/>
        <v>304548187.09000003</v>
      </c>
      <c r="Y94" s="195"/>
      <c r="Z94" s="195">
        <f t="shared" si="166"/>
        <v>304548187.09000003</v>
      </c>
      <c r="AA94" s="195">
        <f>296068637.8+11498609.75</f>
        <v>307567247.55000001</v>
      </c>
      <c r="AB94" s="195"/>
      <c r="AC94" s="195">
        <f t="shared" si="142"/>
        <v>307567247.55000001</v>
      </c>
      <c r="AD94" s="195"/>
      <c r="AE94" s="195">
        <f t="shared" si="156"/>
        <v>307567247.55000001</v>
      </c>
      <c r="AF94" s="195"/>
      <c r="AG94" s="195">
        <f t="shared" si="167"/>
        <v>307567247.55000001</v>
      </c>
      <c r="AH94" s="195"/>
      <c r="AI94" s="195">
        <f t="shared" si="168"/>
        <v>307567247.55000001</v>
      </c>
      <c r="AJ94" s="195"/>
      <c r="AK94" s="195">
        <f t="shared" si="169"/>
        <v>307567247.55000001</v>
      </c>
    </row>
    <row r="95" spans="1:37" s="184" customFormat="1" ht="39.6" customHeight="1">
      <c r="A95" s="207" t="s">
        <v>428</v>
      </c>
      <c r="B95" s="199" t="s">
        <v>361</v>
      </c>
      <c r="C95" s="195"/>
      <c r="D95" s="195"/>
      <c r="E95" s="195"/>
      <c r="F95" s="195">
        <v>4394810</v>
      </c>
      <c r="G95" s="195">
        <f t="shared" si="148"/>
        <v>4394810</v>
      </c>
      <c r="H95" s="195"/>
      <c r="I95" s="195">
        <f t="shared" si="149"/>
        <v>4394810</v>
      </c>
      <c r="J95" s="195">
        <v>-2000000</v>
      </c>
      <c r="K95" s="195">
        <f t="shared" si="150"/>
        <v>2394810</v>
      </c>
      <c r="L95" s="195"/>
      <c r="M95" s="195">
        <f t="shared" si="151"/>
        <v>2394810</v>
      </c>
      <c r="N95" s="195"/>
      <c r="O95" s="195">
        <f t="shared" si="152"/>
        <v>2394810</v>
      </c>
      <c r="P95" s="247">
        <v>2000000</v>
      </c>
      <c r="Q95" s="247">
        <f t="shared" si="153"/>
        <v>4394810</v>
      </c>
      <c r="R95" s="195"/>
      <c r="S95" s="195"/>
      <c r="T95" s="195"/>
      <c r="U95" s="195"/>
      <c r="V95" s="195"/>
      <c r="W95" s="195"/>
      <c r="X95" s="195"/>
      <c r="Y95" s="195"/>
      <c r="Z95" s="195"/>
      <c r="AA95" s="195"/>
      <c r="AB95" s="195"/>
      <c r="AC95" s="195"/>
      <c r="AD95" s="195"/>
      <c r="AE95" s="195"/>
      <c r="AF95" s="195"/>
      <c r="AG95" s="195"/>
      <c r="AH95" s="195"/>
      <c r="AI95" s="195"/>
      <c r="AJ95" s="195"/>
      <c r="AK95" s="195"/>
    </row>
    <row r="96" spans="1:37" s="184" customFormat="1" ht="42" customHeight="1">
      <c r="A96" s="207" t="s">
        <v>429</v>
      </c>
      <c r="B96" s="199" t="s">
        <v>361</v>
      </c>
      <c r="C96" s="195"/>
      <c r="D96" s="195"/>
      <c r="E96" s="195"/>
      <c r="F96" s="195">
        <v>61830</v>
      </c>
      <c r="G96" s="195">
        <f t="shared" si="148"/>
        <v>61830</v>
      </c>
      <c r="H96" s="195"/>
      <c r="I96" s="195">
        <f t="shared" si="149"/>
        <v>61830</v>
      </c>
      <c r="J96" s="195"/>
      <c r="K96" s="195">
        <f t="shared" si="150"/>
        <v>61830</v>
      </c>
      <c r="L96" s="195"/>
      <c r="M96" s="195">
        <f t="shared" si="151"/>
        <v>61830</v>
      </c>
      <c r="N96" s="195"/>
      <c r="O96" s="195">
        <f t="shared" si="152"/>
        <v>61830</v>
      </c>
      <c r="P96" s="247"/>
      <c r="Q96" s="247">
        <f t="shared" si="153"/>
        <v>61830</v>
      </c>
      <c r="R96" s="195"/>
      <c r="S96" s="195"/>
      <c r="T96" s="195"/>
      <c r="U96" s="195"/>
      <c r="V96" s="195"/>
      <c r="W96" s="195"/>
      <c r="X96" s="195"/>
      <c r="Y96" s="195"/>
      <c r="Z96" s="195"/>
      <c r="AA96" s="195"/>
      <c r="AB96" s="195"/>
      <c r="AC96" s="195"/>
      <c r="AD96" s="195"/>
      <c r="AE96" s="195"/>
      <c r="AF96" s="195"/>
      <c r="AG96" s="195"/>
      <c r="AH96" s="195"/>
      <c r="AI96" s="195"/>
      <c r="AJ96" s="195"/>
      <c r="AK96" s="195"/>
    </row>
    <row r="97" spans="1:39" s="184" customFormat="1" ht="60" customHeight="1">
      <c r="A97" s="207" t="s">
        <v>435</v>
      </c>
      <c r="B97" s="199" t="s">
        <v>361</v>
      </c>
      <c r="C97" s="195"/>
      <c r="D97" s="195"/>
      <c r="E97" s="195"/>
      <c r="F97" s="195"/>
      <c r="G97" s="195"/>
      <c r="H97" s="195">
        <v>2116152</v>
      </c>
      <c r="I97" s="195">
        <f t="shared" si="149"/>
        <v>2116152</v>
      </c>
      <c r="J97" s="195">
        <v>-122243</v>
      </c>
      <c r="K97" s="195">
        <f t="shared" si="150"/>
        <v>1993909</v>
      </c>
      <c r="L97" s="195"/>
      <c r="M97" s="195">
        <f t="shared" si="151"/>
        <v>1993909</v>
      </c>
      <c r="N97" s="195">
        <v>0</v>
      </c>
      <c r="O97" s="195">
        <f t="shared" si="152"/>
        <v>1993909</v>
      </c>
      <c r="P97" s="247">
        <v>93345</v>
      </c>
      <c r="Q97" s="247">
        <f t="shared" si="153"/>
        <v>2087254</v>
      </c>
      <c r="R97" s="195"/>
      <c r="S97" s="195"/>
      <c r="T97" s="195"/>
      <c r="U97" s="195"/>
      <c r="V97" s="195"/>
      <c r="W97" s="195"/>
      <c r="X97" s="195"/>
      <c r="Y97" s="195"/>
      <c r="Z97" s="195"/>
      <c r="AA97" s="195"/>
      <c r="AB97" s="195"/>
      <c r="AC97" s="195"/>
      <c r="AD97" s="195"/>
      <c r="AE97" s="195"/>
      <c r="AF97" s="195"/>
      <c r="AG97" s="195"/>
      <c r="AH97" s="195"/>
      <c r="AI97" s="195"/>
      <c r="AJ97" s="195"/>
      <c r="AK97" s="195"/>
      <c r="AM97" s="183"/>
    </row>
    <row r="98" spans="1:39" s="184" customFormat="1" ht="48" customHeight="1">
      <c r="A98" s="207" t="s">
        <v>438</v>
      </c>
      <c r="B98" s="199" t="s">
        <v>361</v>
      </c>
      <c r="C98" s="195"/>
      <c r="D98" s="195"/>
      <c r="E98" s="195"/>
      <c r="F98" s="195"/>
      <c r="G98" s="195"/>
      <c r="H98" s="195">
        <v>733100</v>
      </c>
      <c r="I98" s="195">
        <f t="shared" si="149"/>
        <v>733100</v>
      </c>
      <c r="J98" s="195"/>
      <c r="K98" s="195">
        <f t="shared" si="150"/>
        <v>733100</v>
      </c>
      <c r="L98" s="195"/>
      <c r="M98" s="195">
        <f t="shared" si="151"/>
        <v>733100</v>
      </c>
      <c r="N98" s="195">
        <v>0</v>
      </c>
      <c r="O98" s="195">
        <f t="shared" si="152"/>
        <v>733100</v>
      </c>
      <c r="P98" s="247">
        <v>2964186.3</v>
      </c>
      <c r="Q98" s="247">
        <f t="shared" si="153"/>
        <v>3697286.3</v>
      </c>
      <c r="R98" s="195"/>
      <c r="S98" s="195"/>
      <c r="T98" s="195"/>
      <c r="U98" s="195"/>
      <c r="V98" s="195"/>
      <c r="W98" s="195"/>
      <c r="X98" s="195"/>
      <c r="Y98" s="195"/>
      <c r="Z98" s="195"/>
      <c r="AA98" s="195"/>
      <c r="AB98" s="195"/>
      <c r="AC98" s="195"/>
      <c r="AD98" s="195"/>
      <c r="AE98" s="195"/>
      <c r="AF98" s="195"/>
      <c r="AG98" s="195"/>
      <c r="AH98" s="195"/>
      <c r="AI98" s="195"/>
      <c r="AJ98" s="195"/>
      <c r="AK98" s="195"/>
      <c r="AM98" s="183"/>
    </row>
    <row r="99" spans="1:39" s="184" customFormat="1" ht="60" customHeight="1">
      <c r="A99" s="207" t="s">
        <v>436</v>
      </c>
      <c r="B99" s="199" t="s">
        <v>361</v>
      </c>
      <c r="C99" s="195"/>
      <c r="D99" s="195"/>
      <c r="E99" s="195"/>
      <c r="F99" s="195"/>
      <c r="G99" s="195"/>
      <c r="H99" s="195">
        <v>1000000</v>
      </c>
      <c r="I99" s="195">
        <f t="shared" si="149"/>
        <v>1000000</v>
      </c>
      <c r="J99" s="195"/>
      <c r="K99" s="195">
        <f t="shared" si="150"/>
        <v>1000000</v>
      </c>
      <c r="L99" s="195"/>
      <c r="M99" s="195">
        <f t="shared" si="151"/>
        <v>1000000</v>
      </c>
      <c r="N99" s="195"/>
      <c r="O99" s="195">
        <f t="shared" si="152"/>
        <v>1000000</v>
      </c>
      <c r="P99" s="247"/>
      <c r="Q99" s="247">
        <f t="shared" si="153"/>
        <v>1000000</v>
      </c>
      <c r="R99" s="195"/>
      <c r="S99" s="195"/>
      <c r="T99" s="195"/>
      <c r="U99" s="195"/>
      <c r="V99" s="195"/>
      <c r="W99" s="195"/>
      <c r="X99" s="195"/>
      <c r="Y99" s="195"/>
      <c r="Z99" s="195"/>
      <c r="AA99" s="195"/>
      <c r="AB99" s="195"/>
      <c r="AC99" s="195"/>
      <c r="AD99" s="195"/>
      <c r="AE99" s="195"/>
      <c r="AF99" s="195"/>
      <c r="AG99" s="195"/>
      <c r="AH99" s="195"/>
      <c r="AI99" s="195"/>
      <c r="AJ99" s="195"/>
      <c r="AK99" s="195"/>
      <c r="AM99" s="183"/>
    </row>
    <row r="100" spans="1:39" s="184" customFormat="1" ht="43.15" customHeight="1">
      <c r="A100" s="207" t="s">
        <v>437</v>
      </c>
      <c r="B100" s="199" t="s">
        <v>361</v>
      </c>
      <c r="C100" s="195"/>
      <c r="D100" s="195"/>
      <c r="E100" s="195"/>
      <c r="F100" s="195"/>
      <c r="G100" s="195"/>
      <c r="H100" s="195">
        <v>2000000</v>
      </c>
      <c r="I100" s="195">
        <f t="shared" si="149"/>
        <v>2000000</v>
      </c>
      <c r="J100" s="195"/>
      <c r="K100" s="195">
        <f t="shared" si="150"/>
        <v>2000000</v>
      </c>
      <c r="L100" s="195"/>
      <c r="M100" s="195">
        <f t="shared" si="151"/>
        <v>2000000</v>
      </c>
      <c r="N100" s="195"/>
      <c r="O100" s="195">
        <f t="shared" si="152"/>
        <v>2000000</v>
      </c>
      <c r="P100" s="247"/>
      <c r="Q100" s="247">
        <f t="shared" si="153"/>
        <v>2000000</v>
      </c>
      <c r="R100" s="195"/>
      <c r="S100" s="195"/>
      <c r="T100" s="195"/>
      <c r="U100" s="195"/>
      <c r="V100" s="195"/>
      <c r="W100" s="195"/>
      <c r="X100" s="195"/>
      <c r="Y100" s="195"/>
      <c r="Z100" s="195"/>
      <c r="AA100" s="195"/>
      <c r="AB100" s="195"/>
      <c r="AC100" s="195"/>
      <c r="AD100" s="195"/>
      <c r="AE100" s="195"/>
      <c r="AF100" s="195"/>
      <c r="AG100" s="195"/>
      <c r="AH100" s="195"/>
      <c r="AI100" s="195"/>
      <c r="AJ100" s="195"/>
      <c r="AK100" s="195"/>
      <c r="AM100" s="183"/>
    </row>
    <row r="101" spans="1:39" s="184" customFormat="1" ht="46.9" customHeight="1">
      <c r="A101" s="207" t="s">
        <v>439</v>
      </c>
      <c r="B101" s="199" t="s">
        <v>361</v>
      </c>
      <c r="C101" s="195"/>
      <c r="D101" s="195"/>
      <c r="E101" s="195"/>
      <c r="F101" s="195"/>
      <c r="G101" s="195"/>
      <c r="H101" s="195">
        <v>14130586.16</v>
      </c>
      <c r="I101" s="195">
        <f t="shared" si="149"/>
        <v>14130586.16</v>
      </c>
      <c r="J101" s="195"/>
      <c r="K101" s="195">
        <f t="shared" si="150"/>
        <v>14130586.16</v>
      </c>
      <c r="L101" s="195"/>
      <c r="M101" s="195">
        <f t="shared" si="151"/>
        <v>14130586.16</v>
      </c>
      <c r="N101" s="195"/>
      <c r="O101" s="195">
        <f t="shared" si="152"/>
        <v>14130586.16</v>
      </c>
      <c r="P101" s="247"/>
      <c r="Q101" s="247">
        <f t="shared" si="153"/>
        <v>14130586.16</v>
      </c>
      <c r="R101" s="195"/>
      <c r="S101" s="195"/>
      <c r="T101" s="195"/>
      <c r="U101" s="195"/>
      <c r="V101" s="195"/>
      <c r="W101" s="195"/>
      <c r="X101" s="195"/>
      <c r="Y101" s="195"/>
      <c r="Z101" s="195"/>
      <c r="AA101" s="195"/>
      <c r="AB101" s="195"/>
      <c r="AC101" s="195"/>
      <c r="AD101" s="195"/>
      <c r="AE101" s="195"/>
      <c r="AF101" s="195"/>
      <c r="AG101" s="195"/>
      <c r="AH101" s="195"/>
      <c r="AI101" s="195"/>
      <c r="AJ101" s="195"/>
      <c r="AK101" s="195"/>
      <c r="AM101" s="183"/>
    </row>
    <row r="102" spans="1:39" s="184" customFormat="1" ht="60" customHeight="1">
      <c r="A102" s="207" t="s">
        <v>440</v>
      </c>
      <c r="B102" s="199" t="s">
        <v>361</v>
      </c>
      <c r="C102" s="195"/>
      <c r="D102" s="195"/>
      <c r="E102" s="195"/>
      <c r="F102" s="195"/>
      <c r="G102" s="195"/>
      <c r="H102" s="195">
        <v>602506.07999999996</v>
      </c>
      <c r="I102" s="195">
        <f t="shared" si="149"/>
        <v>602506.07999999996</v>
      </c>
      <c r="J102" s="195"/>
      <c r="K102" s="195">
        <f t="shared" si="150"/>
        <v>602506.07999999996</v>
      </c>
      <c r="L102" s="195"/>
      <c r="M102" s="195">
        <f t="shared" si="151"/>
        <v>602506.07999999996</v>
      </c>
      <c r="N102" s="195"/>
      <c r="O102" s="195">
        <f t="shared" si="152"/>
        <v>602506.07999999996</v>
      </c>
      <c r="P102" s="247"/>
      <c r="Q102" s="247">
        <f t="shared" si="153"/>
        <v>602506.07999999996</v>
      </c>
      <c r="R102" s="195"/>
      <c r="S102" s="195"/>
      <c r="T102" s="195"/>
      <c r="U102" s="195"/>
      <c r="V102" s="195"/>
      <c r="W102" s="195"/>
      <c r="X102" s="195"/>
      <c r="Y102" s="195"/>
      <c r="Z102" s="195"/>
      <c r="AA102" s="195"/>
      <c r="AB102" s="195"/>
      <c r="AC102" s="195"/>
      <c r="AD102" s="195"/>
      <c r="AE102" s="195"/>
      <c r="AF102" s="195"/>
      <c r="AG102" s="195"/>
      <c r="AH102" s="195"/>
      <c r="AI102" s="195"/>
      <c r="AJ102" s="195"/>
      <c r="AK102" s="195"/>
      <c r="AM102" s="183"/>
    </row>
    <row r="103" spans="1:39" s="184" customFormat="1" ht="55.9" customHeight="1">
      <c r="A103" s="207" t="s">
        <v>441</v>
      </c>
      <c r="B103" s="199" t="s">
        <v>361</v>
      </c>
      <c r="C103" s="195"/>
      <c r="D103" s="195"/>
      <c r="E103" s="195"/>
      <c r="F103" s="195"/>
      <c r="G103" s="195"/>
      <c r="H103" s="195">
        <v>901734</v>
      </c>
      <c r="I103" s="195">
        <f t="shared" si="149"/>
        <v>901734</v>
      </c>
      <c r="J103" s="195"/>
      <c r="K103" s="195">
        <f t="shared" si="150"/>
        <v>901734</v>
      </c>
      <c r="L103" s="195"/>
      <c r="M103" s="195">
        <f t="shared" si="151"/>
        <v>901734</v>
      </c>
      <c r="N103" s="195"/>
      <c r="O103" s="195">
        <f t="shared" si="152"/>
        <v>901734</v>
      </c>
      <c r="P103" s="247"/>
      <c r="Q103" s="247">
        <f t="shared" si="153"/>
        <v>901734</v>
      </c>
      <c r="R103" s="195"/>
      <c r="S103" s="195"/>
      <c r="T103" s="195"/>
      <c r="U103" s="195"/>
      <c r="V103" s="195"/>
      <c r="W103" s="195"/>
      <c r="X103" s="195"/>
      <c r="Y103" s="195"/>
      <c r="Z103" s="195"/>
      <c r="AA103" s="195"/>
      <c r="AB103" s="195"/>
      <c r="AC103" s="195"/>
      <c r="AD103" s="195"/>
      <c r="AE103" s="195"/>
      <c r="AF103" s="195"/>
      <c r="AG103" s="195"/>
      <c r="AH103" s="195"/>
      <c r="AI103" s="195"/>
      <c r="AJ103" s="195"/>
      <c r="AK103" s="195"/>
      <c r="AM103" s="183"/>
    </row>
    <row r="104" spans="1:39" s="184" customFormat="1" ht="46.9" customHeight="1">
      <c r="A104" s="207" t="s">
        <v>443</v>
      </c>
      <c r="B104" s="199" t="s">
        <v>361</v>
      </c>
      <c r="C104" s="195"/>
      <c r="D104" s="195"/>
      <c r="E104" s="195"/>
      <c r="F104" s="195"/>
      <c r="G104" s="195"/>
      <c r="H104" s="195">
        <v>367840</v>
      </c>
      <c r="I104" s="195">
        <f t="shared" si="149"/>
        <v>367840</v>
      </c>
      <c r="J104" s="195"/>
      <c r="K104" s="195">
        <f t="shared" si="150"/>
        <v>367840</v>
      </c>
      <c r="L104" s="195"/>
      <c r="M104" s="195">
        <f t="shared" si="151"/>
        <v>367840</v>
      </c>
      <c r="N104" s="195"/>
      <c r="O104" s="195">
        <f t="shared" si="152"/>
        <v>367840</v>
      </c>
      <c r="P104" s="247"/>
      <c r="Q104" s="247">
        <f t="shared" si="153"/>
        <v>367840</v>
      </c>
      <c r="R104" s="195"/>
      <c r="S104" s="195"/>
      <c r="T104" s="195"/>
      <c r="U104" s="195"/>
      <c r="V104" s="195"/>
      <c r="W104" s="195"/>
      <c r="X104" s="195"/>
      <c r="Y104" s="195"/>
      <c r="Z104" s="195"/>
      <c r="AA104" s="195"/>
      <c r="AB104" s="195"/>
      <c r="AC104" s="195"/>
      <c r="AD104" s="195"/>
      <c r="AE104" s="195"/>
      <c r="AF104" s="195"/>
      <c r="AG104" s="195"/>
      <c r="AH104" s="195"/>
      <c r="AI104" s="195"/>
      <c r="AJ104" s="195"/>
      <c r="AK104" s="195"/>
      <c r="AM104" s="183"/>
    </row>
    <row r="105" spans="1:39" s="184" customFormat="1" ht="46.9" customHeight="1">
      <c r="A105" s="218" t="s">
        <v>447</v>
      </c>
      <c r="B105" s="199" t="s">
        <v>361</v>
      </c>
      <c r="C105" s="195"/>
      <c r="D105" s="195"/>
      <c r="E105" s="195"/>
      <c r="F105" s="195"/>
      <c r="G105" s="195"/>
      <c r="H105" s="195"/>
      <c r="I105" s="195"/>
      <c r="J105" s="195">
        <v>561000</v>
      </c>
      <c r="K105" s="195">
        <f t="shared" si="150"/>
        <v>561000</v>
      </c>
      <c r="L105" s="195"/>
      <c r="M105" s="195">
        <f t="shared" si="151"/>
        <v>561000</v>
      </c>
      <c r="N105" s="195"/>
      <c r="O105" s="195">
        <f t="shared" si="152"/>
        <v>561000</v>
      </c>
      <c r="P105" s="247"/>
      <c r="Q105" s="247">
        <f t="shared" si="153"/>
        <v>561000</v>
      </c>
      <c r="R105" s="195"/>
      <c r="S105" s="195"/>
      <c r="T105" s="195"/>
      <c r="U105" s="195"/>
      <c r="V105" s="195"/>
      <c r="W105" s="195"/>
      <c r="X105" s="195"/>
      <c r="Y105" s="195"/>
      <c r="Z105" s="195"/>
      <c r="AA105" s="195"/>
      <c r="AB105" s="195"/>
      <c r="AC105" s="195"/>
      <c r="AD105" s="195"/>
      <c r="AE105" s="195"/>
      <c r="AF105" s="195"/>
      <c r="AG105" s="195"/>
      <c r="AH105" s="195"/>
      <c r="AI105" s="195"/>
      <c r="AJ105" s="195"/>
      <c r="AK105" s="195"/>
      <c r="AM105" s="183"/>
    </row>
    <row r="106" spans="1:39" s="184" customFormat="1" ht="46.9" customHeight="1">
      <c r="A106" s="218" t="s">
        <v>449</v>
      </c>
      <c r="B106" s="199" t="s">
        <v>361</v>
      </c>
      <c r="C106" s="195"/>
      <c r="D106" s="195"/>
      <c r="E106" s="195"/>
      <c r="F106" s="195"/>
      <c r="G106" s="195"/>
      <c r="H106" s="195"/>
      <c r="I106" s="195"/>
      <c r="J106" s="195">
        <v>290000</v>
      </c>
      <c r="K106" s="195">
        <f t="shared" si="150"/>
        <v>290000</v>
      </c>
      <c r="L106" s="195"/>
      <c r="M106" s="195">
        <f t="shared" si="151"/>
        <v>290000</v>
      </c>
      <c r="N106" s="195"/>
      <c r="O106" s="195">
        <f t="shared" si="152"/>
        <v>290000</v>
      </c>
      <c r="P106" s="247"/>
      <c r="Q106" s="247">
        <f t="shared" si="153"/>
        <v>290000</v>
      </c>
      <c r="R106" s="195"/>
      <c r="S106" s="195"/>
      <c r="T106" s="195"/>
      <c r="U106" s="195"/>
      <c r="V106" s="195"/>
      <c r="W106" s="195"/>
      <c r="X106" s="195"/>
      <c r="Y106" s="195"/>
      <c r="Z106" s="195"/>
      <c r="AA106" s="195"/>
      <c r="AB106" s="195"/>
      <c r="AC106" s="195"/>
      <c r="AD106" s="195"/>
      <c r="AE106" s="195"/>
      <c r="AF106" s="195"/>
      <c r="AG106" s="195"/>
      <c r="AH106" s="195"/>
      <c r="AI106" s="195"/>
      <c r="AJ106" s="195"/>
      <c r="AK106" s="195"/>
      <c r="AM106" s="183"/>
    </row>
    <row r="107" spans="1:39" s="184" customFormat="1" ht="33.6" customHeight="1">
      <c r="A107" s="218" t="s">
        <v>450</v>
      </c>
      <c r="B107" s="199" t="s">
        <v>361</v>
      </c>
      <c r="C107" s="195"/>
      <c r="D107" s="195"/>
      <c r="E107" s="195"/>
      <c r="F107" s="195"/>
      <c r="G107" s="195"/>
      <c r="H107" s="195"/>
      <c r="I107" s="195"/>
      <c r="J107" s="195">
        <v>150000</v>
      </c>
      <c r="K107" s="195">
        <f t="shared" si="150"/>
        <v>150000</v>
      </c>
      <c r="L107" s="195"/>
      <c r="M107" s="195">
        <f t="shared" si="151"/>
        <v>150000</v>
      </c>
      <c r="N107" s="195"/>
      <c r="O107" s="195">
        <f t="shared" si="152"/>
        <v>150000</v>
      </c>
      <c r="P107" s="247"/>
      <c r="Q107" s="247">
        <f t="shared" si="153"/>
        <v>150000</v>
      </c>
      <c r="R107" s="195"/>
      <c r="S107" s="195"/>
      <c r="T107" s="195"/>
      <c r="U107" s="195"/>
      <c r="V107" s="195"/>
      <c r="W107" s="195"/>
      <c r="X107" s="195"/>
      <c r="Y107" s="195"/>
      <c r="Z107" s="195"/>
      <c r="AA107" s="195"/>
      <c r="AB107" s="195"/>
      <c r="AC107" s="195"/>
      <c r="AD107" s="195"/>
      <c r="AE107" s="195"/>
      <c r="AF107" s="195"/>
      <c r="AG107" s="195"/>
      <c r="AH107" s="195"/>
      <c r="AI107" s="195"/>
      <c r="AJ107" s="195"/>
      <c r="AK107" s="195"/>
      <c r="AM107" s="183"/>
    </row>
    <row r="108" spans="1:39" s="184" customFormat="1" ht="56.45" customHeight="1">
      <c r="A108" s="218" t="s">
        <v>453</v>
      </c>
      <c r="B108" s="199" t="s">
        <v>361</v>
      </c>
      <c r="C108" s="195"/>
      <c r="D108" s="195"/>
      <c r="E108" s="195"/>
      <c r="F108" s="195"/>
      <c r="G108" s="195"/>
      <c r="H108" s="195"/>
      <c r="I108" s="195"/>
      <c r="J108" s="195">
        <v>256033</v>
      </c>
      <c r="K108" s="195">
        <f t="shared" si="150"/>
        <v>256033</v>
      </c>
      <c r="L108" s="195"/>
      <c r="M108" s="195">
        <f t="shared" si="151"/>
        <v>256033</v>
      </c>
      <c r="N108" s="195"/>
      <c r="O108" s="195">
        <f t="shared" si="152"/>
        <v>256033</v>
      </c>
      <c r="P108" s="247"/>
      <c r="Q108" s="247">
        <f t="shared" si="153"/>
        <v>256033</v>
      </c>
      <c r="R108" s="195"/>
      <c r="S108" s="195"/>
      <c r="T108" s="195"/>
      <c r="U108" s="195"/>
      <c r="V108" s="195"/>
      <c r="W108" s="195"/>
      <c r="X108" s="195"/>
      <c r="Y108" s="195"/>
      <c r="Z108" s="195"/>
      <c r="AA108" s="195"/>
      <c r="AB108" s="195"/>
      <c r="AC108" s="195"/>
      <c r="AD108" s="195"/>
      <c r="AE108" s="195"/>
      <c r="AF108" s="195"/>
      <c r="AG108" s="195"/>
      <c r="AH108" s="195"/>
      <c r="AI108" s="195"/>
      <c r="AJ108" s="195"/>
      <c r="AK108" s="195"/>
      <c r="AM108" s="183"/>
    </row>
    <row r="109" spans="1:39" s="184" customFormat="1" ht="25.5">
      <c r="A109" s="202" t="s">
        <v>76</v>
      </c>
      <c r="B109" s="197" t="s">
        <v>112</v>
      </c>
      <c r="C109" s="194">
        <f t="shared" ref="C109:R109" si="176">SUM(C110:C124)</f>
        <v>697295033.34000003</v>
      </c>
      <c r="D109" s="194">
        <f t="shared" si="176"/>
        <v>36988328.399999999</v>
      </c>
      <c r="E109" s="194">
        <f t="shared" si="176"/>
        <v>734283361.74000001</v>
      </c>
      <c r="F109" s="194">
        <f t="shared" si="176"/>
        <v>0</v>
      </c>
      <c r="G109" s="194">
        <f t="shared" si="176"/>
        <v>734283361.74000001</v>
      </c>
      <c r="H109" s="194">
        <f t="shared" ref="H109:I109" si="177">SUM(H110:H124)</f>
        <v>4581200</v>
      </c>
      <c r="I109" s="194">
        <f t="shared" si="177"/>
        <v>738864561.74000001</v>
      </c>
      <c r="J109" s="194">
        <f t="shared" ref="J109:K109" si="178">SUM(J110:J124)</f>
        <v>1062200</v>
      </c>
      <c r="K109" s="194">
        <f t="shared" si="178"/>
        <v>739926761.74000001</v>
      </c>
      <c r="L109" s="194">
        <f t="shared" ref="L109:N109" si="179">SUM(L110:L124)</f>
        <v>0</v>
      </c>
      <c r="M109" s="194">
        <f t="shared" si="179"/>
        <v>739926761.74000001</v>
      </c>
      <c r="N109" s="194">
        <f t="shared" si="179"/>
        <v>2985224</v>
      </c>
      <c r="O109" s="194">
        <f t="shared" ref="O109:P109" si="180">SUM(O110:O124)</f>
        <v>742911985.74000001</v>
      </c>
      <c r="P109" s="246">
        <f t="shared" si="180"/>
        <v>6746845.1999999993</v>
      </c>
      <c r="Q109" s="246">
        <f t="shared" ref="Q109" si="181">SUM(Q110:Q124)</f>
        <v>749658830.94000006</v>
      </c>
      <c r="R109" s="194">
        <f t="shared" si="176"/>
        <v>712019938.13</v>
      </c>
      <c r="S109" s="194">
        <f t="shared" ref="S109:T109" si="182">SUM(S110:S124)</f>
        <v>30631050</v>
      </c>
      <c r="T109" s="194">
        <f t="shared" si="182"/>
        <v>742650988.13</v>
      </c>
      <c r="U109" s="194">
        <f t="shared" ref="U109:V109" si="183">SUM(U110:U124)</f>
        <v>0</v>
      </c>
      <c r="V109" s="194">
        <f t="shared" si="183"/>
        <v>742650988.13</v>
      </c>
      <c r="W109" s="194">
        <f t="shared" ref="W109:X109" si="184">SUM(W110:W124)</f>
        <v>-1835120</v>
      </c>
      <c r="X109" s="194">
        <f t="shared" si="184"/>
        <v>740815868.13</v>
      </c>
      <c r="Y109" s="194">
        <f t="shared" ref="Y109:Z109" si="185">SUM(Y110:Y124)</f>
        <v>0</v>
      </c>
      <c r="Z109" s="194">
        <f t="shared" si="185"/>
        <v>740815868.13</v>
      </c>
      <c r="AA109" s="194">
        <f>SUM(AA110:AA124)</f>
        <v>719574470.25</v>
      </c>
      <c r="AB109" s="194">
        <f t="shared" ref="AB109:AC109" si="186">SUM(AB110:AB124)</f>
        <v>32100110</v>
      </c>
      <c r="AC109" s="194">
        <f t="shared" si="186"/>
        <v>751674580.25</v>
      </c>
      <c r="AD109" s="194">
        <f t="shared" ref="AD109:AE109" si="187">SUM(AD110:AD124)</f>
        <v>0</v>
      </c>
      <c r="AE109" s="194">
        <f t="shared" si="187"/>
        <v>751674580.25</v>
      </c>
      <c r="AF109" s="194">
        <f t="shared" ref="AF109:AG109" si="188">SUM(AF110:AF124)</f>
        <v>0</v>
      </c>
      <c r="AG109" s="194">
        <f t="shared" si="188"/>
        <v>751674580.25</v>
      </c>
      <c r="AH109" s="194">
        <f t="shared" ref="AH109:AI109" si="189">SUM(AH110:AH124)</f>
        <v>0</v>
      </c>
      <c r="AI109" s="194">
        <f t="shared" si="189"/>
        <v>751674580.25</v>
      </c>
      <c r="AJ109" s="194">
        <f t="shared" ref="AJ109:AK109" si="190">SUM(AJ110:AJ124)</f>
        <v>-8630275.8900000006</v>
      </c>
      <c r="AK109" s="194">
        <f t="shared" si="190"/>
        <v>743044304.36000001</v>
      </c>
    </row>
    <row r="110" spans="1:39" s="184" customFormat="1" ht="63.75">
      <c r="A110" s="203" t="s">
        <v>367</v>
      </c>
      <c r="B110" s="198" t="s">
        <v>368</v>
      </c>
      <c r="C110" s="195">
        <v>6140661.2000000002</v>
      </c>
      <c r="D110" s="195"/>
      <c r="E110" s="195">
        <f>C110+D110</f>
        <v>6140661.2000000002</v>
      </c>
      <c r="F110" s="195"/>
      <c r="G110" s="195">
        <f>E110+F110</f>
        <v>6140661.2000000002</v>
      </c>
      <c r="H110" s="195"/>
      <c r="I110" s="195">
        <f>G110+H110</f>
        <v>6140661.2000000002</v>
      </c>
      <c r="J110" s="195"/>
      <c r="K110" s="195">
        <f>I110+J110</f>
        <v>6140661.2000000002</v>
      </c>
      <c r="L110" s="195"/>
      <c r="M110" s="195">
        <f>K110+L110</f>
        <v>6140661.2000000002</v>
      </c>
      <c r="N110" s="195"/>
      <c r="O110" s="195">
        <f>M110+N110</f>
        <v>6140661.2000000002</v>
      </c>
      <c r="P110" s="247"/>
      <c r="Q110" s="247">
        <f>O110+P110</f>
        <v>6140661.2000000002</v>
      </c>
      <c r="R110" s="195">
        <v>4918525.4400000004</v>
      </c>
      <c r="S110" s="195"/>
      <c r="T110" s="195">
        <f>R110+S110</f>
        <v>4918525.4400000004</v>
      </c>
      <c r="U110" s="195"/>
      <c r="V110" s="195">
        <f>T110+U110</f>
        <v>4918525.4400000004</v>
      </c>
      <c r="W110" s="195"/>
      <c r="X110" s="195">
        <f>V110+W110</f>
        <v>4918525.4400000004</v>
      </c>
      <c r="Y110" s="195"/>
      <c r="Z110" s="195">
        <f>X110+Y110</f>
        <v>4918525.4400000004</v>
      </c>
      <c r="AA110" s="195">
        <v>4912528.96</v>
      </c>
      <c r="AB110" s="195"/>
      <c r="AC110" s="195">
        <f>AA110+AB110</f>
        <v>4912528.96</v>
      </c>
      <c r="AD110" s="195"/>
      <c r="AE110" s="195">
        <f>AC110+AD110</f>
        <v>4912528.96</v>
      </c>
      <c r="AF110" s="195"/>
      <c r="AG110" s="195">
        <f>AE110+AF110</f>
        <v>4912528.96</v>
      </c>
      <c r="AH110" s="195"/>
      <c r="AI110" s="195">
        <f>AG110+AH110</f>
        <v>4912528.96</v>
      </c>
      <c r="AJ110" s="195"/>
      <c r="AK110" s="195">
        <f>AI110+AJ110</f>
        <v>4912528.96</v>
      </c>
    </row>
    <row r="111" spans="1:39" s="184" customFormat="1" ht="38.25">
      <c r="A111" s="203" t="s">
        <v>369</v>
      </c>
      <c r="B111" s="198" t="s">
        <v>368</v>
      </c>
      <c r="C111" s="195">
        <v>366140.1</v>
      </c>
      <c r="D111" s="195"/>
      <c r="E111" s="195">
        <f t="shared" ref="E111:E124" si="191">C111+D111</f>
        <v>366140.1</v>
      </c>
      <c r="F111" s="195"/>
      <c r="G111" s="195">
        <f t="shared" ref="G111:G124" si="192">E111+F111</f>
        <v>366140.1</v>
      </c>
      <c r="H111" s="195"/>
      <c r="I111" s="195">
        <f t="shared" ref="I111:I124" si="193">G111+H111</f>
        <v>366140.1</v>
      </c>
      <c r="J111" s="195"/>
      <c r="K111" s="195">
        <f t="shared" ref="K111:K124" si="194">I111+J111</f>
        <v>366140.1</v>
      </c>
      <c r="L111" s="195"/>
      <c r="M111" s="195">
        <f t="shared" ref="M111:M124" si="195">K111+L111</f>
        <v>366140.1</v>
      </c>
      <c r="N111" s="195"/>
      <c r="O111" s="195">
        <f t="shared" ref="O111:O124" si="196">M111+N111</f>
        <v>366140.1</v>
      </c>
      <c r="P111" s="247"/>
      <c r="Q111" s="247">
        <f t="shared" ref="Q111:Q124" si="197">O111+P111</f>
        <v>366140.1</v>
      </c>
      <c r="R111" s="195">
        <v>369351.5</v>
      </c>
      <c r="S111" s="195"/>
      <c r="T111" s="195">
        <f>R111+S111</f>
        <v>369351.5</v>
      </c>
      <c r="U111" s="195"/>
      <c r="V111" s="195">
        <f>T111+U111</f>
        <v>369351.5</v>
      </c>
      <c r="W111" s="195"/>
      <c r="X111" s="195">
        <f>V111+W111</f>
        <v>369351.5</v>
      </c>
      <c r="Y111" s="195"/>
      <c r="Z111" s="195">
        <f>X111+Y111</f>
        <v>369351.5</v>
      </c>
      <c r="AA111" s="195">
        <v>382325.56</v>
      </c>
      <c r="AB111" s="195"/>
      <c r="AC111" s="195">
        <f>AA111+AB111</f>
        <v>382325.56</v>
      </c>
      <c r="AD111" s="195"/>
      <c r="AE111" s="195">
        <f>AC111+AD111</f>
        <v>382325.56</v>
      </c>
      <c r="AF111" s="195"/>
      <c r="AG111" s="195">
        <f>AE111+AF111</f>
        <v>382325.56</v>
      </c>
      <c r="AH111" s="195"/>
      <c r="AI111" s="195">
        <f>AG111+AH111</f>
        <v>382325.56</v>
      </c>
      <c r="AJ111" s="195"/>
      <c r="AK111" s="195">
        <f>AI111+AJ111</f>
        <v>382325.56</v>
      </c>
    </row>
    <row r="112" spans="1:39" s="184" customFormat="1" ht="63.75">
      <c r="A112" s="203" t="s">
        <v>370</v>
      </c>
      <c r="B112" s="198" t="s">
        <v>368</v>
      </c>
      <c r="C112" s="195">
        <v>14000</v>
      </c>
      <c r="D112" s="195"/>
      <c r="E112" s="195">
        <f t="shared" si="191"/>
        <v>14000</v>
      </c>
      <c r="F112" s="195"/>
      <c r="G112" s="195">
        <f t="shared" si="192"/>
        <v>14000</v>
      </c>
      <c r="H112" s="195"/>
      <c r="I112" s="195">
        <f t="shared" si="193"/>
        <v>14000</v>
      </c>
      <c r="J112" s="195"/>
      <c r="K112" s="195">
        <f t="shared" si="194"/>
        <v>14000</v>
      </c>
      <c r="L112" s="195"/>
      <c r="M112" s="195">
        <f t="shared" si="195"/>
        <v>14000</v>
      </c>
      <c r="N112" s="195"/>
      <c r="O112" s="195">
        <f t="shared" si="196"/>
        <v>14000</v>
      </c>
      <c r="P112" s="247"/>
      <c r="Q112" s="247">
        <f t="shared" si="197"/>
        <v>14000</v>
      </c>
      <c r="R112" s="195">
        <v>14000</v>
      </c>
      <c r="S112" s="195"/>
      <c r="T112" s="195">
        <f t="shared" ref="T112:T124" si="198">R112+S112</f>
        <v>14000</v>
      </c>
      <c r="U112" s="195"/>
      <c r="V112" s="195">
        <f t="shared" ref="V112:V120" si="199">T112+U112</f>
        <v>14000</v>
      </c>
      <c r="W112" s="195"/>
      <c r="X112" s="195">
        <f t="shared" ref="X112:X120" si="200">V112+W112</f>
        <v>14000</v>
      </c>
      <c r="Y112" s="195"/>
      <c r="Z112" s="195">
        <f t="shared" ref="Z112:Z120" si="201">X112+Y112</f>
        <v>14000</v>
      </c>
      <c r="AA112" s="195">
        <v>14000</v>
      </c>
      <c r="AB112" s="195"/>
      <c r="AC112" s="195">
        <f t="shared" ref="AC112:AC124" si="202">AA112+AB112</f>
        <v>14000</v>
      </c>
      <c r="AD112" s="195"/>
      <c r="AE112" s="195">
        <f t="shared" ref="AE112:AE120" si="203">AC112+AD112</f>
        <v>14000</v>
      </c>
      <c r="AF112" s="195"/>
      <c r="AG112" s="195">
        <f t="shared" ref="AG112:AG120" si="204">AE112+AF112</f>
        <v>14000</v>
      </c>
      <c r="AH112" s="195"/>
      <c r="AI112" s="195">
        <f t="shared" ref="AI112:AI120" si="205">AG112+AH112</f>
        <v>14000</v>
      </c>
      <c r="AJ112" s="195"/>
      <c r="AK112" s="195">
        <f t="shared" ref="AK112:AK120" si="206">AI112+AJ112</f>
        <v>14000</v>
      </c>
    </row>
    <row r="113" spans="1:37" s="184" customFormat="1" ht="53.25" customHeight="1">
      <c r="A113" s="203" t="s">
        <v>371</v>
      </c>
      <c r="B113" s="198" t="s">
        <v>368</v>
      </c>
      <c r="C113" s="195">
        <v>35000</v>
      </c>
      <c r="D113" s="195"/>
      <c r="E113" s="195">
        <f t="shared" si="191"/>
        <v>35000</v>
      </c>
      <c r="F113" s="195"/>
      <c r="G113" s="195">
        <f t="shared" si="192"/>
        <v>35000</v>
      </c>
      <c r="H113" s="195"/>
      <c r="I113" s="195">
        <f t="shared" si="193"/>
        <v>35000</v>
      </c>
      <c r="J113" s="195"/>
      <c r="K113" s="195">
        <f t="shared" si="194"/>
        <v>35000</v>
      </c>
      <c r="L113" s="195"/>
      <c r="M113" s="195">
        <f t="shared" si="195"/>
        <v>35000</v>
      </c>
      <c r="N113" s="195"/>
      <c r="O113" s="195">
        <f t="shared" si="196"/>
        <v>35000</v>
      </c>
      <c r="P113" s="247"/>
      <c r="Q113" s="247">
        <f t="shared" si="197"/>
        <v>35000</v>
      </c>
      <c r="R113" s="195">
        <v>35000</v>
      </c>
      <c r="S113" s="195"/>
      <c r="T113" s="195">
        <f t="shared" si="198"/>
        <v>35000</v>
      </c>
      <c r="U113" s="195"/>
      <c r="V113" s="195">
        <f t="shared" si="199"/>
        <v>35000</v>
      </c>
      <c r="W113" s="195"/>
      <c r="X113" s="195">
        <f t="shared" si="200"/>
        <v>35000</v>
      </c>
      <c r="Y113" s="195"/>
      <c r="Z113" s="195">
        <f t="shared" si="201"/>
        <v>35000</v>
      </c>
      <c r="AA113" s="195">
        <v>35000</v>
      </c>
      <c r="AB113" s="195"/>
      <c r="AC113" s="195">
        <f t="shared" si="202"/>
        <v>35000</v>
      </c>
      <c r="AD113" s="195"/>
      <c r="AE113" s="195">
        <f t="shared" si="203"/>
        <v>35000</v>
      </c>
      <c r="AF113" s="195"/>
      <c r="AG113" s="195">
        <f t="shared" si="204"/>
        <v>35000</v>
      </c>
      <c r="AH113" s="195"/>
      <c r="AI113" s="195">
        <f t="shared" si="205"/>
        <v>35000</v>
      </c>
      <c r="AJ113" s="195"/>
      <c r="AK113" s="195">
        <f t="shared" si="206"/>
        <v>35000</v>
      </c>
    </row>
    <row r="114" spans="1:37" s="184" customFormat="1" ht="38.25">
      <c r="A114" s="203" t="s">
        <v>372</v>
      </c>
      <c r="B114" s="198" t="s">
        <v>368</v>
      </c>
      <c r="C114" s="195">
        <v>4922960.71</v>
      </c>
      <c r="D114" s="195"/>
      <c r="E114" s="195">
        <f t="shared" si="191"/>
        <v>4922960.71</v>
      </c>
      <c r="F114" s="195"/>
      <c r="G114" s="195">
        <f t="shared" si="192"/>
        <v>4922960.71</v>
      </c>
      <c r="H114" s="195"/>
      <c r="I114" s="195">
        <f t="shared" si="193"/>
        <v>4922960.71</v>
      </c>
      <c r="J114" s="195"/>
      <c r="K114" s="195">
        <f t="shared" si="194"/>
        <v>4922960.71</v>
      </c>
      <c r="L114" s="195"/>
      <c r="M114" s="195">
        <f t="shared" si="195"/>
        <v>4922960.71</v>
      </c>
      <c r="N114" s="195"/>
      <c r="O114" s="195">
        <f t="shared" si="196"/>
        <v>4922960.71</v>
      </c>
      <c r="P114" s="247"/>
      <c r="Q114" s="247">
        <f t="shared" si="197"/>
        <v>4922960.71</v>
      </c>
      <c r="R114" s="195">
        <v>4922960.71</v>
      </c>
      <c r="S114" s="195"/>
      <c r="T114" s="195">
        <f t="shared" si="198"/>
        <v>4922960.71</v>
      </c>
      <c r="U114" s="195"/>
      <c r="V114" s="195">
        <f t="shared" si="199"/>
        <v>4922960.71</v>
      </c>
      <c r="W114" s="195"/>
      <c r="X114" s="195">
        <f t="shared" si="200"/>
        <v>4922960.71</v>
      </c>
      <c r="Y114" s="195"/>
      <c r="Z114" s="195">
        <f t="shared" si="201"/>
        <v>4922960.71</v>
      </c>
      <c r="AA114" s="195">
        <v>4922960.7</v>
      </c>
      <c r="AB114" s="195"/>
      <c r="AC114" s="195">
        <f t="shared" si="202"/>
        <v>4922960.7</v>
      </c>
      <c r="AD114" s="195"/>
      <c r="AE114" s="195">
        <f t="shared" si="203"/>
        <v>4922960.7</v>
      </c>
      <c r="AF114" s="195"/>
      <c r="AG114" s="195">
        <f t="shared" si="204"/>
        <v>4922960.7</v>
      </c>
      <c r="AH114" s="195"/>
      <c r="AI114" s="195">
        <f t="shared" si="205"/>
        <v>4922960.7</v>
      </c>
      <c r="AJ114" s="195"/>
      <c r="AK114" s="195">
        <f t="shared" si="206"/>
        <v>4922960.7</v>
      </c>
    </row>
    <row r="115" spans="1:37" s="184" customFormat="1" ht="63.75">
      <c r="A115" s="203" t="s">
        <v>373</v>
      </c>
      <c r="B115" s="198" t="s">
        <v>368</v>
      </c>
      <c r="C115" s="195">
        <v>42738210</v>
      </c>
      <c r="D115" s="195"/>
      <c r="E115" s="195">
        <f t="shared" si="191"/>
        <v>42738210</v>
      </c>
      <c r="F115" s="195"/>
      <c r="G115" s="195">
        <f t="shared" si="192"/>
        <v>42738210</v>
      </c>
      <c r="H115" s="195"/>
      <c r="I115" s="195">
        <f t="shared" si="193"/>
        <v>42738210</v>
      </c>
      <c r="J115" s="195"/>
      <c r="K115" s="195">
        <f t="shared" si="194"/>
        <v>42738210</v>
      </c>
      <c r="L115" s="195"/>
      <c r="M115" s="195">
        <f t="shared" si="195"/>
        <v>42738210</v>
      </c>
      <c r="N115" s="195">
        <v>0</v>
      </c>
      <c r="O115" s="195">
        <f t="shared" si="196"/>
        <v>42738210</v>
      </c>
      <c r="P115" s="247">
        <v>16644240</v>
      </c>
      <c r="Q115" s="247">
        <f t="shared" si="197"/>
        <v>59382450</v>
      </c>
      <c r="R115" s="195">
        <v>55320000</v>
      </c>
      <c r="S115" s="195"/>
      <c r="T115" s="195">
        <f t="shared" si="198"/>
        <v>55320000</v>
      </c>
      <c r="U115" s="195"/>
      <c r="V115" s="195">
        <f t="shared" si="199"/>
        <v>55320000</v>
      </c>
      <c r="W115" s="195"/>
      <c r="X115" s="195">
        <f t="shared" si="200"/>
        <v>55320000</v>
      </c>
      <c r="Y115" s="195"/>
      <c r="Z115" s="195">
        <f t="shared" si="201"/>
        <v>55320000</v>
      </c>
      <c r="AA115" s="195">
        <v>57532800</v>
      </c>
      <c r="AB115" s="195"/>
      <c r="AC115" s="195">
        <f t="shared" si="202"/>
        <v>57532800</v>
      </c>
      <c r="AD115" s="195"/>
      <c r="AE115" s="195">
        <f t="shared" si="203"/>
        <v>57532800</v>
      </c>
      <c r="AF115" s="195"/>
      <c r="AG115" s="195">
        <f t="shared" si="204"/>
        <v>57532800</v>
      </c>
      <c r="AH115" s="195"/>
      <c r="AI115" s="195">
        <f t="shared" si="205"/>
        <v>57532800</v>
      </c>
      <c r="AJ115" s="195"/>
      <c r="AK115" s="195">
        <f t="shared" si="206"/>
        <v>57532800</v>
      </c>
    </row>
    <row r="116" spans="1:37" s="184" customFormat="1" ht="76.5">
      <c r="A116" s="203" t="s">
        <v>374</v>
      </c>
      <c r="B116" s="198" t="s">
        <v>375</v>
      </c>
      <c r="C116" s="195">
        <v>6883340</v>
      </c>
      <c r="D116" s="195"/>
      <c r="E116" s="195">
        <f t="shared" si="191"/>
        <v>6883340</v>
      </c>
      <c r="F116" s="195"/>
      <c r="G116" s="195">
        <f t="shared" si="192"/>
        <v>6883340</v>
      </c>
      <c r="H116" s="195"/>
      <c r="I116" s="195">
        <f t="shared" si="193"/>
        <v>6883340</v>
      </c>
      <c r="J116" s="195"/>
      <c r="K116" s="195">
        <f t="shared" si="194"/>
        <v>6883340</v>
      </c>
      <c r="L116" s="195"/>
      <c r="M116" s="195">
        <f t="shared" si="195"/>
        <v>6883340</v>
      </c>
      <c r="N116" s="195">
        <v>2985224</v>
      </c>
      <c r="O116" s="195">
        <f t="shared" si="196"/>
        <v>9868564</v>
      </c>
      <c r="P116" s="247"/>
      <c r="Q116" s="247">
        <f t="shared" si="197"/>
        <v>9868564</v>
      </c>
      <c r="R116" s="195">
        <v>7967440</v>
      </c>
      <c r="S116" s="195"/>
      <c r="T116" s="195">
        <f t="shared" si="198"/>
        <v>7967440</v>
      </c>
      <c r="U116" s="195"/>
      <c r="V116" s="195">
        <f t="shared" si="199"/>
        <v>7967440</v>
      </c>
      <c r="W116" s="195">
        <v>-1835120</v>
      </c>
      <c r="X116" s="195">
        <f t="shared" si="200"/>
        <v>6132320</v>
      </c>
      <c r="Y116" s="195"/>
      <c r="Z116" s="195">
        <f t="shared" si="201"/>
        <v>6132320</v>
      </c>
      <c r="AA116" s="195">
        <v>7967440</v>
      </c>
      <c r="AB116" s="195">
        <v>-161940</v>
      </c>
      <c r="AC116" s="195">
        <f t="shared" si="202"/>
        <v>7805500</v>
      </c>
      <c r="AD116" s="195"/>
      <c r="AE116" s="195">
        <f t="shared" si="203"/>
        <v>7805500</v>
      </c>
      <c r="AF116" s="195"/>
      <c r="AG116" s="195">
        <f t="shared" si="204"/>
        <v>7805500</v>
      </c>
      <c r="AH116" s="195"/>
      <c r="AI116" s="195">
        <f t="shared" si="205"/>
        <v>7805500</v>
      </c>
      <c r="AJ116" s="195"/>
      <c r="AK116" s="195">
        <f t="shared" si="206"/>
        <v>7805500</v>
      </c>
    </row>
    <row r="117" spans="1:37" s="184" customFormat="1" ht="72" customHeight="1">
      <c r="A117" s="203" t="s">
        <v>376</v>
      </c>
      <c r="B117" s="198" t="s">
        <v>377</v>
      </c>
      <c r="C117" s="195">
        <v>5594187.8600000003</v>
      </c>
      <c r="D117" s="195"/>
      <c r="E117" s="195">
        <f t="shared" si="191"/>
        <v>5594187.8600000003</v>
      </c>
      <c r="F117" s="195"/>
      <c r="G117" s="195">
        <f t="shared" si="192"/>
        <v>5594187.8600000003</v>
      </c>
      <c r="H117" s="195"/>
      <c r="I117" s="195">
        <f t="shared" si="193"/>
        <v>5594187.8600000003</v>
      </c>
      <c r="J117" s="195"/>
      <c r="K117" s="195">
        <f t="shared" si="194"/>
        <v>5594187.8600000003</v>
      </c>
      <c r="L117" s="195"/>
      <c r="M117" s="195">
        <f t="shared" si="195"/>
        <v>5594187.8600000003</v>
      </c>
      <c r="N117" s="195"/>
      <c r="O117" s="195">
        <f t="shared" si="196"/>
        <v>5594187.8600000003</v>
      </c>
      <c r="P117" s="247"/>
      <c r="Q117" s="247">
        <f t="shared" si="197"/>
        <v>5594187.8600000003</v>
      </c>
      <c r="R117" s="195">
        <v>5923107.0099999998</v>
      </c>
      <c r="S117" s="195"/>
      <c r="T117" s="195">
        <f t="shared" si="198"/>
        <v>5923107.0099999998</v>
      </c>
      <c r="U117" s="195"/>
      <c r="V117" s="195">
        <f t="shared" si="199"/>
        <v>5923107.0099999998</v>
      </c>
      <c r="W117" s="195"/>
      <c r="X117" s="195">
        <f t="shared" si="200"/>
        <v>5923107.0099999998</v>
      </c>
      <c r="Y117" s="195"/>
      <c r="Z117" s="195">
        <f t="shared" si="201"/>
        <v>5923107.0099999998</v>
      </c>
      <c r="AA117" s="195">
        <v>5923107.0099999998</v>
      </c>
      <c r="AB117" s="195"/>
      <c r="AC117" s="195">
        <f t="shared" si="202"/>
        <v>5923107.0099999998</v>
      </c>
      <c r="AD117" s="195"/>
      <c r="AE117" s="195">
        <f t="shared" si="203"/>
        <v>5923107.0099999998</v>
      </c>
      <c r="AF117" s="195"/>
      <c r="AG117" s="195">
        <f t="shared" si="204"/>
        <v>5923107.0099999998</v>
      </c>
      <c r="AH117" s="195"/>
      <c r="AI117" s="195">
        <f t="shared" si="205"/>
        <v>5923107.0099999998</v>
      </c>
      <c r="AJ117" s="195"/>
      <c r="AK117" s="195">
        <f t="shared" si="206"/>
        <v>5923107.0099999998</v>
      </c>
    </row>
    <row r="118" spans="1:37" s="184" customFormat="1" ht="33" customHeight="1">
      <c r="A118" s="203" t="s">
        <v>378</v>
      </c>
      <c r="B118" s="198" t="s">
        <v>379</v>
      </c>
      <c r="C118" s="195">
        <v>3343489.6999999993</v>
      </c>
      <c r="D118" s="195"/>
      <c r="E118" s="195">
        <f t="shared" si="191"/>
        <v>3343489.6999999993</v>
      </c>
      <c r="F118" s="195"/>
      <c r="G118" s="195">
        <f t="shared" si="192"/>
        <v>3343489.6999999993</v>
      </c>
      <c r="H118" s="195"/>
      <c r="I118" s="195">
        <f t="shared" si="193"/>
        <v>3343489.6999999993</v>
      </c>
      <c r="J118" s="195"/>
      <c r="K118" s="195">
        <f t="shared" si="194"/>
        <v>3343489.6999999993</v>
      </c>
      <c r="L118" s="195"/>
      <c r="M118" s="195">
        <f t="shared" si="195"/>
        <v>3343489.6999999993</v>
      </c>
      <c r="N118" s="195"/>
      <c r="O118" s="195">
        <f t="shared" si="196"/>
        <v>3343489.6999999993</v>
      </c>
      <c r="P118" s="247"/>
      <c r="Q118" s="247">
        <f t="shared" si="197"/>
        <v>3343489.6999999993</v>
      </c>
      <c r="R118" s="195">
        <v>3378621</v>
      </c>
      <c r="S118" s="195"/>
      <c r="T118" s="195">
        <f t="shared" si="198"/>
        <v>3378621</v>
      </c>
      <c r="U118" s="195"/>
      <c r="V118" s="195">
        <f t="shared" si="199"/>
        <v>3378621</v>
      </c>
      <c r="W118" s="195"/>
      <c r="X118" s="195">
        <f t="shared" si="200"/>
        <v>3378621</v>
      </c>
      <c r="Y118" s="195"/>
      <c r="Z118" s="195">
        <f t="shared" si="201"/>
        <v>3378621</v>
      </c>
      <c r="AA118" s="195">
        <v>3514692</v>
      </c>
      <c r="AB118" s="195"/>
      <c r="AC118" s="195">
        <f t="shared" si="202"/>
        <v>3514692</v>
      </c>
      <c r="AD118" s="195"/>
      <c r="AE118" s="195">
        <f t="shared" si="203"/>
        <v>3514692</v>
      </c>
      <c r="AF118" s="195"/>
      <c r="AG118" s="195">
        <f t="shared" si="204"/>
        <v>3514692</v>
      </c>
      <c r="AH118" s="195"/>
      <c r="AI118" s="195">
        <f t="shared" si="205"/>
        <v>3514692</v>
      </c>
      <c r="AJ118" s="195"/>
      <c r="AK118" s="195">
        <f t="shared" si="206"/>
        <v>3514692</v>
      </c>
    </row>
    <row r="119" spans="1:37" s="184" customFormat="1" ht="51">
      <c r="A119" s="203" t="s">
        <v>380</v>
      </c>
      <c r="B119" s="198" t="s">
        <v>381</v>
      </c>
      <c r="C119" s="195">
        <v>9704.2199999999993</v>
      </c>
      <c r="D119" s="195"/>
      <c r="E119" s="195">
        <f t="shared" si="191"/>
        <v>9704.2199999999993</v>
      </c>
      <c r="F119" s="195"/>
      <c r="G119" s="195">
        <f t="shared" si="192"/>
        <v>9704.2199999999993</v>
      </c>
      <c r="H119" s="195"/>
      <c r="I119" s="195">
        <f t="shared" si="193"/>
        <v>9704.2199999999993</v>
      </c>
      <c r="J119" s="195"/>
      <c r="K119" s="195">
        <f t="shared" si="194"/>
        <v>9704.2199999999993</v>
      </c>
      <c r="L119" s="195"/>
      <c r="M119" s="195">
        <f t="shared" si="195"/>
        <v>9704.2199999999993</v>
      </c>
      <c r="N119" s="195"/>
      <c r="O119" s="195">
        <f t="shared" si="196"/>
        <v>9704.2199999999993</v>
      </c>
      <c r="P119" s="247"/>
      <c r="Q119" s="247">
        <f t="shared" si="197"/>
        <v>9704.2199999999993</v>
      </c>
      <c r="R119" s="195">
        <v>108967.95</v>
      </c>
      <c r="S119" s="195"/>
      <c r="T119" s="195">
        <f t="shared" si="198"/>
        <v>108967.95</v>
      </c>
      <c r="U119" s="195"/>
      <c r="V119" s="195">
        <f t="shared" si="199"/>
        <v>108967.95</v>
      </c>
      <c r="W119" s="195"/>
      <c r="X119" s="195">
        <f t="shared" si="200"/>
        <v>108967.95</v>
      </c>
      <c r="Y119" s="195"/>
      <c r="Z119" s="195">
        <f t="shared" si="201"/>
        <v>108967.95</v>
      </c>
      <c r="AA119" s="195">
        <v>4005.55</v>
      </c>
      <c r="AB119" s="195"/>
      <c r="AC119" s="195">
        <f t="shared" si="202"/>
        <v>4005.55</v>
      </c>
      <c r="AD119" s="195"/>
      <c r="AE119" s="195">
        <f t="shared" si="203"/>
        <v>4005.55</v>
      </c>
      <c r="AF119" s="195"/>
      <c r="AG119" s="195">
        <f t="shared" si="204"/>
        <v>4005.55</v>
      </c>
      <c r="AH119" s="195"/>
      <c r="AI119" s="195">
        <f t="shared" si="205"/>
        <v>4005.55</v>
      </c>
      <c r="AJ119" s="195"/>
      <c r="AK119" s="195">
        <f t="shared" si="206"/>
        <v>4005.55</v>
      </c>
    </row>
    <row r="120" spans="1:37" ht="67.900000000000006" customHeight="1">
      <c r="A120" s="219" t="s">
        <v>418</v>
      </c>
      <c r="B120" s="198" t="s">
        <v>417</v>
      </c>
      <c r="C120" s="195"/>
      <c r="D120" s="195">
        <v>30279350</v>
      </c>
      <c r="E120" s="195">
        <f t="shared" si="191"/>
        <v>30279350</v>
      </c>
      <c r="F120" s="195"/>
      <c r="G120" s="195">
        <f t="shared" si="192"/>
        <v>30279350</v>
      </c>
      <c r="H120" s="195"/>
      <c r="I120" s="195">
        <f t="shared" si="193"/>
        <v>30279350</v>
      </c>
      <c r="J120" s="195"/>
      <c r="K120" s="195">
        <f t="shared" si="194"/>
        <v>30279350</v>
      </c>
      <c r="L120" s="195"/>
      <c r="M120" s="195">
        <f t="shared" si="195"/>
        <v>30279350</v>
      </c>
      <c r="N120" s="195"/>
      <c r="O120" s="195">
        <f t="shared" si="196"/>
        <v>30279350</v>
      </c>
      <c r="P120" s="247">
        <v>500000</v>
      </c>
      <c r="Q120" s="247">
        <f t="shared" si="197"/>
        <v>30779350</v>
      </c>
      <c r="R120" s="195"/>
      <c r="S120" s="195">
        <v>30279350</v>
      </c>
      <c r="T120" s="195">
        <f t="shared" si="198"/>
        <v>30279350</v>
      </c>
      <c r="U120" s="195"/>
      <c r="V120" s="195">
        <f t="shared" si="199"/>
        <v>30279350</v>
      </c>
      <c r="W120" s="195"/>
      <c r="X120" s="195">
        <f t="shared" si="200"/>
        <v>30279350</v>
      </c>
      <c r="Y120" s="195"/>
      <c r="Z120" s="195">
        <f t="shared" si="201"/>
        <v>30279350</v>
      </c>
      <c r="AA120" s="195"/>
      <c r="AB120" s="195">
        <v>30279350</v>
      </c>
      <c r="AC120" s="195">
        <f t="shared" si="202"/>
        <v>30279350</v>
      </c>
      <c r="AD120" s="195"/>
      <c r="AE120" s="195">
        <f t="shared" si="203"/>
        <v>30279350</v>
      </c>
      <c r="AF120" s="195"/>
      <c r="AG120" s="195">
        <f t="shared" si="204"/>
        <v>30279350</v>
      </c>
      <c r="AH120" s="195"/>
      <c r="AI120" s="195">
        <f t="shared" si="205"/>
        <v>30279350</v>
      </c>
      <c r="AJ120" s="195"/>
      <c r="AK120" s="195">
        <f t="shared" si="206"/>
        <v>30279350</v>
      </c>
    </row>
    <row r="121" spans="1:37" ht="29.45" customHeight="1">
      <c r="A121" s="203" t="s">
        <v>416</v>
      </c>
      <c r="B121" s="198" t="s">
        <v>415</v>
      </c>
      <c r="C121" s="195"/>
      <c r="D121" s="195">
        <v>412178.4</v>
      </c>
      <c r="E121" s="195">
        <f t="shared" si="191"/>
        <v>412178.4</v>
      </c>
      <c r="F121" s="195"/>
      <c r="G121" s="195">
        <f t="shared" si="192"/>
        <v>412178.4</v>
      </c>
      <c r="H121" s="195"/>
      <c r="I121" s="195">
        <f t="shared" si="193"/>
        <v>412178.4</v>
      </c>
      <c r="J121" s="195"/>
      <c r="K121" s="195">
        <f t="shared" si="194"/>
        <v>412178.4</v>
      </c>
      <c r="L121" s="195"/>
      <c r="M121" s="195">
        <f t="shared" si="195"/>
        <v>412178.4</v>
      </c>
      <c r="N121" s="195"/>
      <c r="O121" s="195">
        <f t="shared" si="196"/>
        <v>412178.4</v>
      </c>
      <c r="P121" s="247"/>
      <c r="Q121" s="247">
        <f t="shared" si="197"/>
        <v>412178.4</v>
      </c>
      <c r="R121" s="195"/>
      <c r="S121" s="195"/>
      <c r="T121" s="195"/>
      <c r="U121" s="195"/>
      <c r="V121" s="195"/>
      <c r="W121" s="195"/>
      <c r="X121" s="195"/>
      <c r="Y121" s="195"/>
      <c r="Z121" s="195"/>
      <c r="AA121" s="195"/>
      <c r="AB121" s="195"/>
      <c r="AC121" s="195"/>
      <c r="AD121" s="195"/>
      <c r="AE121" s="195"/>
      <c r="AF121" s="195"/>
      <c r="AG121" s="195"/>
      <c r="AH121" s="195"/>
      <c r="AI121" s="195"/>
      <c r="AJ121" s="195"/>
      <c r="AK121" s="195"/>
    </row>
    <row r="122" spans="1:37" ht="51">
      <c r="A122" s="203" t="s">
        <v>392</v>
      </c>
      <c r="B122" s="198" t="s">
        <v>382</v>
      </c>
      <c r="C122" s="195">
        <v>7641881.75</v>
      </c>
      <c r="D122" s="195"/>
      <c r="E122" s="195">
        <f t="shared" si="191"/>
        <v>7641881.75</v>
      </c>
      <c r="F122" s="195"/>
      <c r="G122" s="195">
        <f t="shared" si="192"/>
        <v>7641881.75</v>
      </c>
      <c r="H122" s="195"/>
      <c r="I122" s="195">
        <f t="shared" si="193"/>
        <v>7641881.75</v>
      </c>
      <c r="J122" s="195"/>
      <c r="K122" s="195">
        <f t="shared" si="194"/>
        <v>7641881.75</v>
      </c>
      <c r="L122" s="195"/>
      <c r="M122" s="195">
        <f t="shared" si="195"/>
        <v>7641881.75</v>
      </c>
      <c r="N122" s="195"/>
      <c r="O122" s="195">
        <f t="shared" si="196"/>
        <v>7641881.75</v>
      </c>
      <c r="P122" s="247"/>
      <c r="Q122" s="247">
        <f t="shared" si="197"/>
        <v>7641881.75</v>
      </c>
      <c r="R122" s="195">
        <v>7696475.5599999996</v>
      </c>
      <c r="S122" s="195"/>
      <c r="T122" s="195">
        <f t="shared" si="198"/>
        <v>7696475.5599999996</v>
      </c>
      <c r="U122" s="195"/>
      <c r="V122" s="195">
        <f t="shared" ref="V122:V124" si="207">T122+U122</f>
        <v>7696475.5599999996</v>
      </c>
      <c r="W122" s="195"/>
      <c r="X122" s="195">
        <f t="shared" ref="X122:X124" si="208">V122+W122</f>
        <v>7696475.5599999996</v>
      </c>
      <c r="Y122" s="195"/>
      <c r="Z122" s="195">
        <f t="shared" ref="Z122:Z124" si="209">X122+Y122</f>
        <v>7696475.5599999996</v>
      </c>
      <c r="AA122" s="195">
        <v>7917034.5800000001</v>
      </c>
      <c r="AB122" s="195"/>
      <c r="AC122" s="195">
        <f t="shared" si="202"/>
        <v>7917034.5800000001</v>
      </c>
      <c r="AD122" s="195"/>
      <c r="AE122" s="195">
        <f t="shared" ref="AE122:AE124" si="210">AC122+AD122</f>
        <v>7917034.5800000001</v>
      </c>
      <c r="AF122" s="195"/>
      <c r="AG122" s="195">
        <f t="shared" ref="AG122:AG124" si="211">AE122+AF122</f>
        <v>7917034.5800000001</v>
      </c>
      <c r="AH122" s="195"/>
      <c r="AI122" s="195">
        <f t="shared" ref="AI122:AI124" si="212">AG122+AH122</f>
        <v>7917034.5800000001</v>
      </c>
      <c r="AJ122" s="195"/>
      <c r="AK122" s="195">
        <f t="shared" ref="AK122:AK124" si="213">AI122+AJ122</f>
        <v>7917034.5800000001</v>
      </c>
    </row>
    <row r="123" spans="1:37" s="191" customFormat="1" ht="57.6" customHeight="1">
      <c r="A123" s="203" t="s">
        <v>383</v>
      </c>
      <c r="B123" s="198" t="s">
        <v>385</v>
      </c>
      <c r="C123" s="195">
        <v>16170957.800000001</v>
      </c>
      <c r="D123" s="195"/>
      <c r="E123" s="195">
        <f t="shared" si="191"/>
        <v>16170957.800000001</v>
      </c>
      <c r="F123" s="195"/>
      <c r="G123" s="195">
        <f t="shared" si="192"/>
        <v>16170957.800000001</v>
      </c>
      <c r="H123" s="195"/>
      <c r="I123" s="195">
        <f t="shared" si="193"/>
        <v>16170957.800000001</v>
      </c>
      <c r="J123" s="195"/>
      <c r="K123" s="195">
        <f t="shared" si="194"/>
        <v>16170957.800000001</v>
      </c>
      <c r="L123" s="195"/>
      <c r="M123" s="195">
        <f t="shared" si="195"/>
        <v>16170957.800000001</v>
      </c>
      <c r="N123" s="195">
        <v>0</v>
      </c>
      <c r="O123" s="195">
        <f t="shared" si="196"/>
        <v>16170957.800000001</v>
      </c>
      <c r="P123" s="247">
        <v>-16091694.800000001</v>
      </c>
      <c r="Q123" s="247">
        <f t="shared" si="197"/>
        <v>79263</v>
      </c>
      <c r="R123" s="195">
        <v>16630088.960000001</v>
      </c>
      <c r="S123" s="195"/>
      <c r="T123" s="195">
        <f t="shared" si="198"/>
        <v>16630088.960000001</v>
      </c>
      <c r="U123" s="195"/>
      <c r="V123" s="195">
        <f t="shared" si="207"/>
        <v>16630088.960000001</v>
      </c>
      <c r="W123" s="195"/>
      <c r="X123" s="195">
        <f t="shared" si="208"/>
        <v>16630088.960000001</v>
      </c>
      <c r="Y123" s="195"/>
      <c r="Z123" s="195">
        <f t="shared" si="209"/>
        <v>16630088.960000001</v>
      </c>
      <c r="AA123" s="195">
        <v>8630275.8900000006</v>
      </c>
      <c r="AB123" s="195"/>
      <c r="AC123" s="195">
        <f t="shared" si="202"/>
        <v>8630275.8900000006</v>
      </c>
      <c r="AD123" s="195"/>
      <c r="AE123" s="195">
        <f t="shared" si="210"/>
        <v>8630275.8900000006</v>
      </c>
      <c r="AF123" s="195"/>
      <c r="AG123" s="195">
        <f t="shared" si="211"/>
        <v>8630275.8900000006</v>
      </c>
      <c r="AH123" s="195"/>
      <c r="AI123" s="195">
        <f t="shared" si="212"/>
        <v>8630275.8900000006</v>
      </c>
      <c r="AJ123" s="195">
        <v>-8630275.8900000006</v>
      </c>
      <c r="AK123" s="195">
        <f t="shared" si="213"/>
        <v>0</v>
      </c>
    </row>
    <row r="124" spans="1:37" ht="29.45" customHeight="1">
      <c r="A124" s="203" t="s">
        <v>384</v>
      </c>
      <c r="B124" s="198" t="s">
        <v>385</v>
      </c>
      <c r="C124" s="195">
        <v>603434500</v>
      </c>
      <c r="D124" s="195">
        <v>6296800</v>
      </c>
      <c r="E124" s="195">
        <f t="shared" si="191"/>
        <v>609731300</v>
      </c>
      <c r="F124" s="195"/>
      <c r="G124" s="195">
        <f t="shared" si="192"/>
        <v>609731300</v>
      </c>
      <c r="H124" s="195">
        <v>4581200</v>
      </c>
      <c r="I124" s="195">
        <f t="shared" si="193"/>
        <v>614312500</v>
      </c>
      <c r="J124" s="195">
        <v>1062200</v>
      </c>
      <c r="K124" s="195">
        <f t="shared" si="194"/>
        <v>615374700</v>
      </c>
      <c r="L124" s="195"/>
      <c r="M124" s="195">
        <f t="shared" si="195"/>
        <v>615374700</v>
      </c>
      <c r="N124" s="195">
        <v>0</v>
      </c>
      <c r="O124" s="195">
        <f t="shared" si="196"/>
        <v>615374700</v>
      </c>
      <c r="P124" s="247">
        <v>5694300</v>
      </c>
      <c r="Q124" s="247">
        <f t="shared" si="197"/>
        <v>621069000</v>
      </c>
      <c r="R124" s="195">
        <v>604735400</v>
      </c>
      <c r="S124" s="195">
        <v>351700</v>
      </c>
      <c r="T124" s="195">
        <f t="shared" si="198"/>
        <v>605087100</v>
      </c>
      <c r="U124" s="195"/>
      <c r="V124" s="195">
        <f t="shared" si="207"/>
        <v>605087100</v>
      </c>
      <c r="W124" s="195"/>
      <c r="X124" s="195">
        <f t="shared" si="208"/>
        <v>605087100</v>
      </c>
      <c r="Y124" s="195"/>
      <c r="Z124" s="195">
        <f t="shared" si="209"/>
        <v>605087100</v>
      </c>
      <c r="AA124" s="195">
        <v>617818300</v>
      </c>
      <c r="AB124" s="195">
        <v>1982700</v>
      </c>
      <c r="AC124" s="195">
        <f t="shared" si="202"/>
        <v>619801000</v>
      </c>
      <c r="AD124" s="195"/>
      <c r="AE124" s="195">
        <f t="shared" si="210"/>
        <v>619801000</v>
      </c>
      <c r="AF124" s="195"/>
      <c r="AG124" s="195">
        <f t="shared" si="211"/>
        <v>619801000</v>
      </c>
      <c r="AH124" s="195"/>
      <c r="AI124" s="195">
        <f t="shared" si="212"/>
        <v>619801000</v>
      </c>
      <c r="AJ124" s="195"/>
      <c r="AK124" s="195">
        <f t="shared" si="213"/>
        <v>619801000</v>
      </c>
    </row>
    <row r="125" spans="1:37" ht="18" customHeight="1">
      <c r="A125" s="202" t="s">
        <v>54</v>
      </c>
      <c r="B125" s="197" t="s">
        <v>130</v>
      </c>
      <c r="C125" s="194">
        <f t="shared" ref="C125:AC125" si="214">SUM(C126:C130)</f>
        <v>25879.42</v>
      </c>
      <c r="D125" s="194">
        <f t="shared" si="214"/>
        <v>566798.51</v>
      </c>
      <c r="E125" s="194">
        <f t="shared" si="214"/>
        <v>592677.92999999993</v>
      </c>
      <c r="F125" s="194">
        <f t="shared" ref="F125" si="215">SUM(F126:F130)</f>
        <v>904026.52</v>
      </c>
      <c r="G125" s="194">
        <f>SUM(G126:G137)</f>
        <v>1496704.4500000002</v>
      </c>
      <c r="H125" s="194">
        <f>SUM(H126:H137)</f>
        <v>8164005</v>
      </c>
      <c r="I125" s="194">
        <f>SUM(I126:I137)</f>
        <v>9660709.4499999993</v>
      </c>
      <c r="J125" s="194">
        <f t="shared" ref="J125:O125" si="216">SUM(J126:J144)</f>
        <v>5808187.1100000003</v>
      </c>
      <c r="K125" s="194">
        <f t="shared" si="216"/>
        <v>15468896.560000001</v>
      </c>
      <c r="L125" s="194">
        <f t="shared" si="216"/>
        <v>210000</v>
      </c>
      <c r="M125" s="194">
        <f t="shared" si="216"/>
        <v>15678896.560000001</v>
      </c>
      <c r="N125" s="194">
        <f t="shared" si="216"/>
        <v>30000</v>
      </c>
      <c r="O125" s="194">
        <f t="shared" si="216"/>
        <v>15708896.560000001</v>
      </c>
      <c r="P125" s="246">
        <f t="shared" ref="P125:Q125" si="217">SUM(P126:P144)</f>
        <v>1925726</v>
      </c>
      <c r="Q125" s="246">
        <f t="shared" si="217"/>
        <v>17634622.559999999</v>
      </c>
      <c r="R125" s="194">
        <f t="shared" si="214"/>
        <v>25879.42</v>
      </c>
      <c r="S125" s="194">
        <f t="shared" si="214"/>
        <v>67063.86</v>
      </c>
      <c r="T125" s="194">
        <f t="shared" si="214"/>
        <v>92943.279999999984</v>
      </c>
      <c r="U125" s="194">
        <f t="shared" ref="U125:V125" si="218">SUM(U126:U130)</f>
        <v>0</v>
      </c>
      <c r="V125" s="194">
        <f t="shared" si="218"/>
        <v>92943.279999999984</v>
      </c>
      <c r="W125" s="194">
        <f t="shared" ref="W125:X125" si="219">SUM(W126:W130)</f>
        <v>0</v>
      </c>
      <c r="X125" s="194">
        <f t="shared" si="219"/>
        <v>92943.279999999984</v>
      </c>
      <c r="Y125" s="194">
        <f t="shared" ref="Y125:Z125" si="220">SUM(Y126:Y130)</f>
        <v>0</v>
      </c>
      <c r="Z125" s="194">
        <f t="shared" si="220"/>
        <v>92943.279999999984</v>
      </c>
      <c r="AA125" s="194">
        <f t="shared" si="214"/>
        <v>25879.42</v>
      </c>
      <c r="AB125" s="194">
        <f t="shared" si="214"/>
        <v>66831.319999999992</v>
      </c>
      <c r="AC125" s="194">
        <f t="shared" si="214"/>
        <v>92710.739999999991</v>
      </c>
      <c r="AD125" s="194">
        <f t="shared" ref="AD125:AE125" si="221">SUM(AD126:AD130)</f>
        <v>0</v>
      </c>
      <c r="AE125" s="194">
        <f t="shared" si="221"/>
        <v>92710.739999999991</v>
      </c>
      <c r="AF125" s="194">
        <f t="shared" ref="AF125:AG125" si="222">SUM(AF126:AF130)</f>
        <v>0</v>
      </c>
      <c r="AG125" s="194">
        <f t="shared" si="222"/>
        <v>92710.739999999991</v>
      </c>
      <c r="AH125" s="194">
        <f t="shared" ref="AH125:AI125" si="223">SUM(AH126:AH130)</f>
        <v>0</v>
      </c>
      <c r="AI125" s="194">
        <f t="shared" si="223"/>
        <v>92710.739999999991</v>
      </c>
      <c r="AJ125" s="194">
        <f t="shared" ref="AJ125:AK125" si="224">SUM(AJ126:AJ130)</f>
        <v>0</v>
      </c>
      <c r="AK125" s="194">
        <f t="shared" si="224"/>
        <v>92710.739999999991</v>
      </c>
    </row>
    <row r="126" spans="1:37" s="184" customFormat="1" ht="48">
      <c r="A126" s="237" t="s">
        <v>420</v>
      </c>
      <c r="B126" s="198" t="s">
        <v>422</v>
      </c>
      <c r="C126" s="195"/>
      <c r="D126" s="195">
        <v>35000</v>
      </c>
      <c r="E126" s="195">
        <f>C126+D126</f>
        <v>35000</v>
      </c>
      <c r="F126" s="195"/>
      <c r="G126" s="195">
        <f>E126+F126</f>
        <v>35000</v>
      </c>
      <c r="H126" s="195"/>
      <c r="I126" s="195">
        <f>G126+H126</f>
        <v>35000</v>
      </c>
      <c r="J126" s="195"/>
      <c r="K126" s="195">
        <f>I126+J126</f>
        <v>35000</v>
      </c>
      <c r="L126" s="195"/>
      <c r="M126" s="195">
        <f>K126+L126</f>
        <v>35000</v>
      </c>
      <c r="N126" s="195"/>
      <c r="O126" s="195">
        <f t="shared" ref="O126:O128" si="225">M126+N126</f>
        <v>35000</v>
      </c>
      <c r="P126" s="247"/>
      <c r="Q126" s="247">
        <f t="shared" ref="Q126:Q144" si="226">O126+P126</f>
        <v>35000</v>
      </c>
      <c r="R126" s="195"/>
      <c r="S126" s="195">
        <v>35000</v>
      </c>
      <c r="T126" s="195">
        <f>S126+R126</f>
        <v>35000</v>
      </c>
      <c r="U126" s="195"/>
      <c r="V126" s="195">
        <f>U126+T126</f>
        <v>35000</v>
      </c>
      <c r="W126" s="195"/>
      <c r="X126" s="195">
        <f>W126+V126</f>
        <v>35000</v>
      </c>
      <c r="Y126" s="195"/>
      <c r="Z126" s="195">
        <f>Y126+X126</f>
        <v>35000</v>
      </c>
      <c r="AA126" s="195"/>
      <c r="AB126" s="195">
        <v>35000</v>
      </c>
      <c r="AC126" s="195">
        <f>AB126+AA126</f>
        <v>35000</v>
      </c>
      <c r="AD126" s="195"/>
      <c r="AE126" s="195">
        <f>AD126+AC126</f>
        <v>35000</v>
      </c>
      <c r="AF126" s="195"/>
      <c r="AG126" s="195">
        <f>AF126+AE126</f>
        <v>35000</v>
      </c>
      <c r="AH126" s="195"/>
      <c r="AI126" s="195">
        <f>AH126+AG126</f>
        <v>35000</v>
      </c>
      <c r="AJ126" s="195"/>
      <c r="AK126" s="195">
        <f>AJ126+AI126</f>
        <v>35000</v>
      </c>
    </row>
    <row r="127" spans="1:37" s="184" customFormat="1" ht="36.6" customHeight="1">
      <c r="A127" s="237" t="s">
        <v>421</v>
      </c>
      <c r="B127" s="198" t="s">
        <v>422</v>
      </c>
      <c r="C127" s="195"/>
      <c r="D127" s="195">
        <v>67162</v>
      </c>
      <c r="E127" s="195">
        <f>C127+D127</f>
        <v>67162</v>
      </c>
      <c r="F127" s="195"/>
      <c r="G127" s="195">
        <f>E127+F127</f>
        <v>67162</v>
      </c>
      <c r="H127" s="195">
        <v>967</v>
      </c>
      <c r="I127" s="195">
        <f>G127+H127</f>
        <v>68129</v>
      </c>
      <c r="J127" s="195"/>
      <c r="K127" s="195">
        <f>I127+J127</f>
        <v>68129</v>
      </c>
      <c r="L127" s="195"/>
      <c r="M127" s="195">
        <f>K127+L127</f>
        <v>68129</v>
      </c>
      <c r="N127" s="200"/>
      <c r="O127" s="195">
        <f t="shared" si="225"/>
        <v>68129</v>
      </c>
      <c r="P127" s="248"/>
      <c r="Q127" s="247">
        <f t="shared" si="226"/>
        <v>68129</v>
      </c>
      <c r="R127" s="195"/>
      <c r="S127" s="195"/>
      <c r="T127" s="195">
        <f>S127+R127</f>
        <v>0</v>
      </c>
      <c r="U127" s="195"/>
      <c r="V127" s="195">
        <f>U127+T127</f>
        <v>0</v>
      </c>
      <c r="W127" s="195"/>
      <c r="X127" s="195">
        <f>W127+V127</f>
        <v>0</v>
      </c>
      <c r="Y127" s="195"/>
      <c r="Z127" s="195">
        <f>Y127+X127</f>
        <v>0</v>
      </c>
      <c r="AA127" s="195"/>
      <c r="AB127" s="195"/>
      <c r="AC127" s="195">
        <f>AB127+AA127</f>
        <v>0</v>
      </c>
      <c r="AD127" s="195"/>
      <c r="AE127" s="195">
        <f>AD127+AC127</f>
        <v>0</v>
      </c>
      <c r="AF127" s="195"/>
      <c r="AG127" s="195">
        <f>AF127+AE127</f>
        <v>0</v>
      </c>
      <c r="AH127" s="195"/>
      <c r="AI127" s="195">
        <f>AH127+AG127</f>
        <v>0</v>
      </c>
      <c r="AJ127" s="195"/>
      <c r="AK127" s="195">
        <f>AJ127+AI127</f>
        <v>0</v>
      </c>
    </row>
    <row r="128" spans="1:37" ht="70.900000000000006" customHeight="1">
      <c r="A128" s="203" t="s">
        <v>386</v>
      </c>
      <c r="B128" s="198" t="s">
        <v>387</v>
      </c>
      <c r="C128" s="200">
        <v>25879.42</v>
      </c>
      <c r="D128" s="200"/>
      <c r="E128" s="200">
        <f>C128+D128</f>
        <v>25879.42</v>
      </c>
      <c r="F128" s="200"/>
      <c r="G128" s="200">
        <f>E128+F128</f>
        <v>25879.42</v>
      </c>
      <c r="H128" s="200"/>
      <c r="I128" s="200">
        <f>G128+H128</f>
        <v>25879.42</v>
      </c>
      <c r="J128" s="200"/>
      <c r="K128" s="200">
        <f>I128+J128</f>
        <v>25879.42</v>
      </c>
      <c r="L128" s="200"/>
      <c r="M128" s="200">
        <f>K128+L128</f>
        <v>25879.42</v>
      </c>
      <c r="N128" s="195"/>
      <c r="O128" s="200">
        <f t="shared" si="225"/>
        <v>25879.42</v>
      </c>
      <c r="P128" s="247"/>
      <c r="Q128" s="248">
        <f t="shared" si="226"/>
        <v>25879.42</v>
      </c>
      <c r="R128" s="200">
        <v>25879.42</v>
      </c>
      <c r="S128" s="200"/>
      <c r="T128" s="200">
        <f>R128+S128</f>
        <v>25879.42</v>
      </c>
      <c r="U128" s="200"/>
      <c r="V128" s="200">
        <f>T128+U128</f>
        <v>25879.42</v>
      </c>
      <c r="W128" s="200"/>
      <c r="X128" s="200">
        <f>V128+W128</f>
        <v>25879.42</v>
      </c>
      <c r="Y128" s="200"/>
      <c r="Z128" s="200">
        <f>X128+Y128</f>
        <v>25879.42</v>
      </c>
      <c r="AA128" s="200">
        <v>25879.42</v>
      </c>
      <c r="AB128" s="200"/>
      <c r="AC128" s="200">
        <f>AA128+AB128</f>
        <v>25879.42</v>
      </c>
      <c r="AD128" s="200"/>
      <c r="AE128" s="200">
        <f>AC128+AD128</f>
        <v>25879.42</v>
      </c>
      <c r="AF128" s="200"/>
      <c r="AG128" s="200">
        <f>AE128+AF128</f>
        <v>25879.42</v>
      </c>
      <c r="AH128" s="200"/>
      <c r="AI128" s="200">
        <f>AG128+AH128</f>
        <v>25879.42</v>
      </c>
      <c r="AJ128" s="200"/>
      <c r="AK128" s="200">
        <f>AI128+AJ128</f>
        <v>25879.42</v>
      </c>
    </row>
    <row r="129" spans="1:39" ht="102">
      <c r="A129" s="203" t="s">
        <v>365</v>
      </c>
      <c r="B129" s="198" t="s">
        <v>387</v>
      </c>
      <c r="C129" s="195"/>
      <c r="D129" s="195">
        <v>26366.89</v>
      </c>
      <c r="E129" s="195">
        <f t="shared" ref="E129:E130" si="227">C129+D129</f>
        <v>26366.89</v>
      </c>
      <c r="F129" s="195"/>
      <c r="G129" s="195">
        <f t="shared" ref="G129:G130" si="228">E129+F129</f>
        <v>26366.89</v>
      </c>
      <c r="H129" s="195"/>
      <c r="I129" s="195">
        <f t="shared" ref="I129:I137" si="229">G129+H129</f>
        <v>26366.89</v>
      </c>
      <c r="J129" s="195"/>
      <c r="K129" s="195">
        <f t="shared" ref="K129:K144" si="230">I129+J129</f>
        <v>26366.89</v>
      </c>
      <c r="L129" s="195"/>
      <c r="M129" s="195">
        <f t="shared" ref="M129:M144" si="231">K129+L129</f>
        <v>26366.89</v>
      </c>
      <c r="N129" s="195"/>
      <c r="O129" s="195">
        <f t="shared" ref="O129:O144" si="232">M129+N129</f>
        <v>26366.89</v>
      </c>
      <c r="P129" s="247"/>
      <c r="Q129" s="247">
        <f t="shared" si="226"/>
        <v>26366.89</v>
      </c>
      <c r="R129" s="195"/>
      <c r="S129" s="195">
        <v>25955.57</v>
      </c>
      <c r="T129" s="195">
        <f t="shared" ref="T129:T130" si="233">R129+S129</f>
        <v>25955.57</v>
      </c>
      <c r="U129" s="195"/>
      <c r="V129" s="195">
        <f t="shared" ref="V129:V130" si="234">T129+U129</f>
        <v>25955.57</v>
      </c>
      <c r="W129" s="195"/>
      <c r="X129" s="195">
        <f t="shared" ref="X129:X130" si="235">V129+W129</f>
        <v>25955.57</v>
      </c>
      <c r="Y129" s="195"/>
      <c r="Z129" s="195">
        <f t="shared" ref="Z129:Z130" si="236">X129+Y129</f>
        <v>25955.57</v>
      </c>
      <c r="AA129" s="195"/>
      <c r="AB129" s="195">
        <v>25723.03</v>
      </c>
      <c r="AC129" s="195">
        <f t="shared" ref="AC129:AC130" si="237">AA129+AB129</f>
        <v>25723.03</v>
      </c>
      <c r="AD129" s="195"/>
      <c r="AE129" s="195">
        <f t="shared" ref="AE129:AE130" si="238">AC129+AD129</f>
        <v>25723.03</v>
      </c>
      <c r="AF129" s="195"/>
      <c r="AG129" s="195">
        <f t="shared" ref="AG129:AG130" si="239">AE129+AF129</f>
        <v>25723.03</v>
      </c>
      <c r="AH129" s="195"/>
      <c r="AI129" s="195">
        <f t="shared" ref="AI129:AI130" si="240">AG129+AH129</f>
        <v>25723.03</v>
      </c>
      <c r="AJ129" s="195"/>
      <c r="AK129" s="195">
        <f t="shared" ref="AK129:AK130" si="241">AI129+AJ129</f>
        <v>25723.03</v>
      </c>
    </row>
    <row r="130" spans="1:39" ht="38.25">
      <c r="A130" s="203" t="s">
        <v>407</v>
      </c>
      <c r="B130" s="198" t="s">
        <v>387</v>
      </c>
      <c r="C130" s="195"/>
      <c r="D130" s="195">
        <v>438269.62</v>
      </c>
      <c r="E130" s="195">
        <f t="shared" si="227"/>
        <v>438269.62</v>
      </c>
      <c r="F130" s="195">
        <v>904026.52</v>
      </c>
      <c r="G130" s="195">
        <f t="shared" si="228"/>
        <v>1342296.1400000001</v>
      </c>
      <c r="H130" s="195"/>
      <c r="I130" s="195">
        <f t="shared" si="229"/>
        <v>1342296.1400000001</v>
      </c>
      <c r="J130" s="195"/>
      <c r="K130" s="195">
        <f t="shared" si="230"/>
        <v>1342296.1400000001</v>
      </c>
      <c r="L130" s="195"/>
      <c r="M130" s="195">
        <f t="shared" si="231"/>
        <v>1342296.1400000001</v>
      </c>
      <c r="N130" s="195"/>
      <c r="O130" s="195">
        <f t="shared" si="232"/>
        <v>1342296.1400000001</v>
      </c>
      <c r="P130" s="247"/>
      <c r="Q130" s="247">
        <f t="shared" si="226"/>
        <v>1342296.1400000001</v>
      </c>
      <c r="R130" s="195"/>
      <c r="S130" s="195">
        <v>6108.29</v>
      </c>
      <c r="T130" s="195">
        <f t="shared" si="233"/>
        <v>6108.29</v>
      </c>
      <c r="U130" s="195"/>
      <c r="V130" s="195">
        <f t="shared" si="234"/>
        <v>6108.29</v>
      </c>
      <c r="W130" s="195"/>
      <c r="X130" s="195">
        <f t="shared" si="235"/>
        <v>6108.29</v>
      </c>
      <c r="Y130" s="195"/>
      <c r="Z130" s="195">
        <f t="shared" si="236"/>
        <v>6108.29</v>
      </c>
      <c r="AA130" s="195"/>
      <c r="AB130" s="195">
        <v>6108.29</v>
      </c>
      <c r="AC130" s="195">
        <f t="shared" si="237"/>
        <v>6108.29</v>
      </c>
      <c r="AD130" s="195"/>
      <c r="AE130" s="195">
        <f t="shared" si="238"/>
        <v>6108.29</v>
      </c>
      <c r="AF130" s="195"/>
      <c r="AG130" s="195">
        <f t="shared" si="239"/>
        <v>6108.29</v>
      </c>
      <c r="AH130" s="195"/>
      <c r="AI130" s="195">
        <f t="shared" si="240"/>
        <v>6108.29</v>
      </c>
      <c r="AJ130" s="195"/>
      <c r="AK130" s="195">
        <f t="shared" si="241"/>
        <v>6108.29</v>
      </c>
    </row>
    <row r="131" spans="1:39" s="184" customFormat="1" ht="43.15" customHeight="1">
      <c r="A131" s="203" t="s">
        <v>446</v>
      </c>
      <c r="B131" s="198" t="s">
        <v>387</v>
      </c>
      <c r="C131" s="195"/>
      <c r="D131" s="195"/>
      <c r="E131" s="195"/>
      <c r="F131" s="195"/>
      <c r="G131" s="195"/>
      <c r="H131" s="195">
        <v>1200000</v>
      </c>
      <c r="I131" s="195">
        <f t="shared" si="229"/>
        <v>1200000</v>
      </c>
      <c r="J131" s="195"/>
      <c r="K131" s="195">
        <f t="shared" si="230"/>
        <v>1200000</v>
      </c>
      <c r="L131" s="195"/>
      <c r="M131" s="195">
        <f t="shared" si="231"/>
        <v>1200000</v>
      </c>
      <c r="N131" s="195"/>
      <c r="O131" s="195">
        <f t="shared" si="232"/>
        <v>1200000</v>
      </c>
      <c r="P131" s="247"/>
      <c r="Q131" s="247">
        <f t="shared" si="226"/>
        <v>1200000</v>
      </c>
      <c r="R131" s="195"/>
      <c r="S131" s="195"/>
      <c r="T131" s="195"/>
      <c r="U131" s="195"/>
      <c r="V131" s="195"/>
      <c r="W131" s="195"/>
      <c r="X131" s="195"/>
      <c r="Y131" s="195"/>
      <c r="Z131" s="195"/>
      <c r="AA131" s="195"/>
      <c r="AB131" s="195"/>
      <c r="AC131" s="195"/>
      <c r="AD131" s="195"/>
      <c r="AE131" s="195"/>
      <c r="AF131" s="195"/>
      <c r="AG131" s="195"/>
      <c r="AH131" s="195"/>
      <c r="AI131" s="195"/>
      <c r="AJ131" s="195"/>
      <c r="AK131" s="195"/>
      <c r="AM131" s="183"/>
    </row>
    <row r="132" spans="1:39" s="184" customFormat="1" ht="43.15" customHeight="1">
      <c r="A132" s="218" t="s">
        <v>448</v>
      </c>
      <c r="B132" s="198" t="s">
        <v>387</v>
      </c>
      <c r="C132" s="195"/>
      <c r="D132" s="195"/>
      <c r="E132" s="195"/>
      <c r="F132" s="195"/>
      <c r="G132" s="195"/>
      <c r="H132" s="195"/>
      <c r="I132" s="195"/>
      <c r="J132" s="195">
        <v>423976.33</v>
      </c>
      <c r="K132" s="195">
        <f t="shared" si="230"/>
        <v>423976.33</v>
      </c>
      <c r="L132" s="195"/>
      <c r="M132" s="195">
        <f t="shared" si="231"/>
        <v>423976.33</v>
      </c>
      <c r="N132" s="195"/>
      <c r="O132" s="195">
        <f t="shared" si="232"/>
        <v>423976.33</v>
      </c>
      <c r="P132" s="247"/>
      <c r="Q132" s="247">
        <f t="shared" si="226"/>
        <v>423976.33</v>
      </c>
      <c r="R132" s="195"/>
      <c r="S132" s="195"/>
      <c r="T132" s="195"/>
      <c r="U132" s="195"/>
      <c r="V132" s="195"/>
      <c r="W132" s="195"/>
      <c r="X132" s="195"/>
      <c r="Y132" s="195"/>
      <c r="Z132" s="195"/>
      <c r="AA132" s="195"/>
      <c r="AB132" s="195"/>
      <c r="AC132" s="195"/>
      <c r="AD132" s="195"/>
      <c r="AE132" s="195"/>
      <c r="AF132" s="195"/>
      <c r="AG132" s="195"/>
      <c r="AH132" s="195"/>
      <c r="AI132" s="195"/>
      <c r="AJ132" s="195"/>
      <c r="AK132" s="195"/>
      <c r="AM132" s="183"/>
    </row>
    <row r="133" spans="1:39" s="184" customFormat="1" ht="31.9" customHeight="1">
      <c r="A133" s="203" t="s">
        <v>442</v>
      </c>
      <c r="B133" s="198" t="s">
        <v>387</v>
      </c>
      <c r="C133" s="195"/>
      <c r="D133" s="195"/>
      <c r="E133" s="195"/>
      <c r="F133" s="195"/>
      <c r="G133" s="195"/>
      <c r="H133" s="195">
        <v>540000</v>
      </c>
      <c r="I133" s="195">
        <f t="shared" si="229"/>
        <v>540000</v>
      </c>
      <c r="J133" s="195"/>
      <c r="K133" s="195">
        <f t="shared" si="230"/>
        <v>540000</v>
      </c>
      <c r="L133" s="195"/>
      <c r="M133" s="195">
        <f t="shared" si="231"/>
        <v>540000</v>
      </c>
      <c r="N133" s="220"/>
      <c r="O133" s="195">
        <f t="shared" si="232"/>
        <v>540000</v>
      </c>
      <c r="P133" s="249"/>
      <c r="Q133" s="247">
        <f t="shared" si="226"/>
        <v>540000</v>
      </c>
      <c r="R133" s="195"/>
      <c r="S133" s="195"/>
      <c r="T133" s="195"/>
      <c r="U133" s="195"/>
      <c r="V133" s="195"/>
      <c r="W133" s="195"/>
      <c r="X133" s="195"/>
      <c r="Y133" s="195"/>
      <c r="Z133" s="195"/>
      <c r="AA133" s="195"/>
      <c r="AB133" s="195"/>
      <c r="AC133" s="195"/>
      <c r="AD133" s="195"/>
      <c r="AE133" s="195"/>
      <c r="AF133" s="195"/>
      <c r="AG133" s="195"/>
      <c r="AH133" s="195"/>
      <c r="AI133" s="195"/>
      <c r="AJ133" s="195"/>
      <c r="AK133" s="195"/>
      <c r="AM133" s="183"/>
    </row>
    <row r="134" spans="1:39" s="184" customFormat="1" ht="31.9" customHeight="1">
      <c r="A134" s="203" t="s">
        <v>459</v>
      </c>
      <c r="B134" s="198" t="s">
        <v>387</v>
      </c>
      <c r="C134" s="195"/>
      <c r="D134" s="195"/>
      <c r="E134" s="195"/>
      <c r="F134" s="195"/>
      <c r="G134" s="195"/>
      <c r="H134" s="195"/>
      <c r="I134" s="195"/>
      <c r="J134" s="220">
        <v>137160</v>
      </c>
      <c r="K134" s="195">
        <f t="shared" si="230"/>
        <v>137160</v>
      </c>
      <c r="L134" s="220"/>
      <c r="M134" s="195">
        <f t="shared" si="231"/>
        <v>137160</v>
      </c>
      <c r="N134" s="220"/>
      <c r="O134" s="195">
        <f t="shared" si="232"/>
        <v>137160</v>
      </c>
      <c r="P134" s="249"/>
      <c r="Q134" s="247">
        <f t="shared" si="226"/>
        <v>137160</v>
      </c>
      <c r="R134" s="195"/>
      <c r="S134" s="195"/>
      <c r="T134" s="195"/>
      <c r="U134" s="195"/>
      <c r="V134" s="195"/>
      <c r="W134" s="195"/>
      <c r="X134" s="195"/>
      <c r="Y134" s="195"/>
      <c r="Z134" s="195"/>
      <c r="AA134" s="195"/>
      <c r="AB134" s="195"/>
      <c r="AC134" s="195"/>
      <c r="AD134" s="195"/>
      <c r="AE134" s="195"/>
      <c r="AF134" s="195"/>
      <c r="AG134" s="195"/>
      <c r="AH134" s="195"/>
      <c r="AI134" s="195"/>
      <c r="AJ134" s="195"/>
      <c r="AK134" s="195"/>
      <c r="AM134" s="183"/>
    </row>
    <row r="135" spans="1:39" s="184" customFormat="1" ht="31.9" customHeight="1">
      <c r="A135" s="203" t="s">
        <v>459</v>
      </c>
      <c r="B135" s="198" t="s">
        <v>387</v>
      </c>
      <c r="C135" s="195"/>
      <c r="D135" s="195"/>
      <c r="E135" s="195"/>
      <c r="F135" s="195"/>
      <c r="G135" s="195"/>
      <c r="H135" s="195"/>
      <c r="I135" s="195"/>
      <c r="J135" s="220">
        <v>175430</v>
      </c>
      <c r="K135" s="195">
        <f t="shared" si="230"/>
        <v>175430</v>
      </c>
      <c r="L135" s="220"/>
      <c r="M135" s="195">
        <f t="shared" si="231"/>
        <v>175430</v>
      </c>
      <c r="N135" s="195"/>
      <c r="O135" s="195">
        <f t="shared" si="232"/>
        <v>175430</v>
      </c>
      <c r="P135" s="247"/>
      <c r="Q135" s="247">
        <f t="shared" si="226"/>
        <v>175430</v>
      </c>
      <c r="R135" s="195"/>
      <c r="S135" s="195"/>
      <c r="T135" s="195"/>
      <c r="U135" s="195"/>
      <c r="V135" s="195"/>
      <c r="W135" s="195"/>
      <c r="X135" s="195"/>
      <c r="Y135" s="195"/>
      <c r="Z135" s="195"/>
      <c r="AA135" s="195"/>
      <c r="AB135" s="195"/>
      <c r="AC135" s="195"/>
      <c r="AD135" s="195"/>
      <c r="AE135" s="195"/>
      <c r="AF135" s="195"/>
      <c r="AG135" s="195"/>
      <c r="AH135" s="195"/>
      <c r="AI135" s="195"/>
      <c r="AJ135" s="195"/>
      <c r="AK135" s="195"/>
      <c r="AM135" s="183"/>
    </row>
    <row r="136" spans="1:39" s="184" customFormat="1" ht="32.450000000000003" customHeight="1">
      <c r="A136" s="203" t="s">
        <v>444</v>
      </c>
      <c r="B136" s="198" t="s">
        <v>387</v>
      </c>
      <c r="C136" s="195"/>
      <c r="D136" s="195"/>
      <c r="E136" s="195"/>
      <c r="F136" s="195"/>
      <c r="G136" s="195"/>
      <c r="H136" s="195">
        <v>1800000</v>
      </c>
      <c r="I136" s="195">
        <f t="shared" si="229"/>
        <v>1800000</v>
      </c>
      <c r="J136" s="195"/>
      <c r="K136" s="195">
        <f t="shared" si="230"/>
        <v>1800000</v>
      </c>
      <c r="L136" s="195"/>
      <c r="M136" s="195">
        <f t="shared" si="231"/>
        <v>1800000</v>
      </c>
      <c r="N136" s="195"/>
      <c r="O136" s="195">
        <f t="shared" si="232"/>
        <v>1800000</v>
      </c>
      <c r="P136" s="247"/>
      <c r="Q136" s="247">
        <f t="shared" si="226"/>
        <v>1800000</v>
      </c>
      <c r="R136" s="195"/>
      <c r="S136" s="195"/>
      <c r="T136" s="195"/>
      <c r="U136" s="195"/>
      <c r="V136" s="195"/>
      <c r="W136" s="195"/>
      <c r="X136" s="195"/>
      <c r="Y136" s="195"/>
      <c r="Z136" s="195"/>
      <c r="AA136" s="195"/>
      <c r="AB136" s="195"/>
      <c r="AC136" s="195"/>
      <c r="AD136" s="195"/>
      <c r="AE136" s="195"/>
      <c r="AF136" s="195"/>
      <c r="AG136" s="195"/>
      <c r="AH136" s="195"/>
      <c r="AI136" s="195"/>
      <c r="AJ136" s="195"/>
      <c r="AK136" s="195"/>
      <c r="AM136" s="183"/>
    </row>
    <row r="137" spans="1:39" s="184" customFormat="1" ht="35.450000000000003" customHeight="1">
      <c r="A137" s="203" t="s">
        <v>445</v>
      </c>
      <c r="B137" s="198" t="s">
        <v>387</v>
      </c>
      <c r="C137" s="195"/>
      <c r="D137" s="195"/>
      <c r="E137" s="195"/>
      <c r="F137" s="195"/>
      <c r="G137" s="195"/>
      <c r="H137" s="195">
        <v>4623038</v>
      </c>
      <c r="I137" s="195">
        <f t="shared" si="229"/>
        <v>4623038</v>
      </c>
      <c r="J137" s="195"/>
      <c r="K137" s="195">
        <f t="shared" si="230"/>
        <v>4623038</v>
      </c>
      <c r="L137" s="195"/>
      <c r="M137" s="195">
        <f t="shared" si="231"/>
        <v>4623038</v>
      </c>
      <c r="N137" s="195"/>
      <c r="O137" s="195">
        <f t="shared" si="232"/>
        <v>4623038</v>
      </c>
      <c r="P137" s="247"/>
      <c r="Q137" s="247">
        <f t="shared" si="226"/>
        <v>4623038</v>
      </c>
      <c r="R137" s="195"/>
      <c r="S137" s="195"/>
      <c r="T137" s="195"/>
      <c r="U137" s="195"/>
      <c r="V137" s="195"/>
      <c r="W137" s="195"/>
      <c r="X137" s="195"/>
      <c r="Y137" s="195"/>
      <c r="Z137" s="195"/>
      <c r="AA137" s="195"/>
      <c r="AB137" s="195"/>
      <c r="AC137" s="195"/>
      <c r="AD137" s="195"/>
      <c r="AE137" s="195"/>
      <c r="AF137" s="195"/>
      <c r="AG137" s="195"/>
      <c r="AH137" s="195"/>
      <c r="AI137" s="195"/>
      <c r="AJ137" s="195"/>
      <c r="AK137" s="195"/>
      <c r="AM137" s="183"/>
    </row>
    <row r="138" spans="1:39" s="184" customFormat="1" ht="35.450000000000003" customHeight="1">
      <c r="A138" s="203" t="s">
        <v>457</v>
      </c>
      <c r="B138" s="198" t="s">
        <v>387</v>
      </c>
      <c r="C138" s="195"/>
      <c r="D138" s="195"/>
      <c r="E138" s="195"/>
      <c r="F138" s="195"/>
      <c r="G138" s="195"/>
      <c r="H138" s="195"/>
      <c r="I138" s="195"/>
      <c r="J138" s="195">
        <v>333208.2</v>
      </c>
      <c r="K138" s="195">
        <f t="shared" si="230"/>
        <v>333208.2</v>
      </c>
      <c r="L138" s="195"/>
      <c r="M138" s="195">
        <f t="shared" si="231"/>
        <v>333208.2</v>
      </c>
      <c r="N138" s="195"/>
      <c r="O138" s="195">
        <f t="shared" si="232"/>
        <v>333208.2</v>
      </c>
      <c r="P138" s="247"/>
      <c r="Q138" s="247">
        <f t="shared" si="226"/>
        <v>333208.2</v>
      </c>
      <c r="R138" s="195"/>
      <c r="S138" s="195"/>
      <c r="T138" s="195"/>
      <c r="U138" s="195"/>
      <c r="V138" s="195"/>
      <c r="W138" s="195"/>
      <c r="X138" s="195"/>
      <c r="Y138" s="195"/>
      <c r="Z138" s="195"/>
      <c r="AA138" s="195"/>
      <c r="AB138" s="195"/>
      <c r="AC138" s="195"/>
      <c r="AD138" s="195"/>
      <c r="AE138" s="195"/>
      <c r="AF138" s="195"/>
      <c r="AG138" s="195"/>
      <c r="AH138" s="195"/>
      <c r="AI138" s="195"/>
      <c r="AJ138" s="195"/>
      <c r="AK138" s="195"/>
      <c r="AM138" s="183"/>
    </row>
    <row r="139" spans="1:39" s="184" customFormat="1" ht="39" customHeight="1">
      <c r="A139" s="203" t="s">
        <v>458</v>
      </c>
      <c r="B139" s="198" t="s">
        <v>387</v>
      </c>
      <c r="C139" s="195"/>
      <c r="D139" s="195"/>
      <c r="E139" s="195"/>
      <c r="F139" s="195"/>
      <c r="G139" s="195"/>
      <c r="H139" s="195"/>
      <c r="I139" s="195"/>
      <c r="J139" s="195">
        <v>671948</v>
      </c>
      <c r="K139" s="195">
        <f t="shared" si="230"/>
        <v>671948</v>
      </c>
      <c r="L139" s="195"/>
      <c r="M139" s="195">
        <f t="shared" si="231"/>
        <v>671948</v>
      </c>
      <c r="N139" s="195"/>
      <c r="O139" s="195">
        <f t="shared" si="232"/>
        <v>671948</v>
      </c>
      <c r="P139" s="247">
        <v>-74274</v>
      </c>
      <c r="Q139" s="247">
        <f t="shared" si="226"/>
        <v>597674</v>
      </c>
      <c r="R139" s="195"/>
      <c r="S139" s="195"/>
      <c r="T139" s="195"/>
      <c r="U139" s="195"/>
      <c r="V139" s="195"/>
      <c r="W139" s="195"/>
      <c r="X139" s="195"/>
      <c r="Y139" s="195"/>
      <c r="Z139" s="195"/>
      <c r="AA139" s="195"/>
      <c r="AB139" s="195"/>
      <c r="AC139" s="195"/>
      <c r="AD139" s="195"/>
      <c r="AE139" s="195"/>
      <c r="AF139" s="195"/>
      <c r="AG139" s="195"/>
      <c r="AH139" s="195"/>
      <c r="AI139" s="195"/>
      <c r="AJ139" s="195"/>
      <c r="AK139" s="195"/>
      <c r="AM139" s="183"/>
    </row>
    <row r="140" spans="1:39" s="184" customFormat="1" ht="35.450000000000003" customHeight="1">
      <c r="A140" s="203" t="s">
        <v>459</v>
      </c>
      <c r="B140" s="198" t="s">
        <v>387</v>
      </c>
      <c r="C140" s="195"/>
      <c r="D140" s="195"/>
      <c r="E140" s="195"/>
      <c r="F140" s="195"/>
      <c r="G140" s="195"/>
      <c r="H140" s="195"/>
      <c r="I140" s="195"/>
      <c r="J140" s="195">
        <v>290987</v>
      </c>
      <c r="K140" s="195">
        <f t="shared" si="230"/>
        <v>290987</v>
      </c>
      <c r="L140" s="195"/>
      <c r="M140" s="195">
        <f t="shared" si="231"/>
        <v>290987</v>
      </c>
      <c r="N140" s="195"/>
      <c r="O140" s="195">
        <f t="shared" si="232"/>
        <v>290987</v>
      </c>
      <c r="P140" s="247"/>
      <c r="Q140" s="247">
        <f t="shared" si="226"/>
        <v>290987</v>
      </c>
      <c r="R140" s="195"/>
      <c r="S140" s="195"/>
      <c r="T140" s="195"/>
      <c r="U140" s="195"/>
      <c r="V140" s="195"/>
      <c r="W140" s="195"/>
      <c r="X140" s="195"/>
      <c r="Y140" s="195"/>
      <c r="Z140" s="195"/>
      <c r="AA140" s="195"/>
      <c r="AB140" s="195"/>
      <c r="AC140" s="195"/>
      <c r="AD140" s="195"/>
      <c r="AE140" s="195"/>
      <c r="AF140" s="195"/>
      <c r="AG140" s="195"/>
      <c r="AH140" s="195"/>
      <c r="AI140" s="195"/>
      <c r="AJ140" s="195"/>
      <c r="AK140" s="195"/>
      <c r="AM140" s="183"/>
    </row>
    <row r="141" spans="1:39" s="184" customFormat="1" ht="35.450000000000003" customHeight="1">
      <c r="A141" s="203" t="s">
        <v>460</v>
      </c>
      <c r="B141" s="198" t="s">
        <v>387</v>
      </c>
      <c r="C141" s="195"/>
      <c r="D141" s="195"/>
      <c r="E141" s="195"/>
      <c r="F141" s="195"/>
      <c r="G141" s="195"/>
      <c r="H141" s="195"/>
      <c r="I141" s="195"/>
      <c r="J141" s="195">
        <v>1800000</v>
      </c>
      <c r="K141" s="195">
        <f t="shared" si="230"/>
        <v>1800000</v>
      </c>
      <c r="L141" s="195"/>
      <c r="M141" s="195">
        <f t="shared" si="231"/>
        <v>1800000</v>
      </c>
      <c r="N141" s="195"/>
      <c r="O141" s="195">
        <f t="shared" si="232"/>
        <v>1800000</v>
      </c>
      <c r="P141" s="247"/>
      <c r="Q141" s="247">
        <f t="shared" si="226"/>
        <v>1800000</v>
      </c>
      <c r="R141" s="195"/>
      <c r="S141" s="195"/>
      <c r="T141" s="195"/>
      <c r="U141" s="195"/>
      <c r="V141" s="195"/>
      <c r="W141" s="195"/>
      <c r="X141" s="195"/>
      <c r="Y141" s="195"/>
      <c r="Z141" s="195"/>
      <c r="AA141" s="195"/>
      <c r="AB141" s="195"/>
      <c r="AC141" s="195"/>
      <c r="AD141" s="195"/>
      <c r="AE141" s="195"/>
      <c r="AF141" s="195"/>
      <c r="AG141" s="195"/>
      <c r="AH141" s="195"/>
      <c r="AI141" s="195"/>
      <c r="AJ141" s="195"/>
      <c r="AK141" s="195"/>
      <c r="AM141" s="183"/>
    </row>
    <row r="142" spans="1:39" s="184" customFormat="1" ht="35.450000000000003" customHeight="1">
      <c r="A142" s="203" t="s">
        <v>465</v>
      </c>
      <c r="B142" s="198"/>
      <c r="C142" s="195"/>
      <c r="D142" s="195"/>
      <c r="E142" s="195"/>
      <c r="F142" s="195"/>
      <c r="G142" s="195"/>
      <c r="H142" s="195"/>
      <c r="I142" s="195"/>
      <c r="J142" s="195"/>
      <c r="K142" s="195"/>
      <c r="L142" s="195"/>
      <c r="M142" s="195"/>
      <c r="N142" s="195"/>
      <c r="O142" s="195"/>
      <c r="P142" s="247">
        <v>2000000</v>
      </c>
      <c r="Q142" s="247">
        <f>P142</f>
        <v>2000000</v>
      </c>
      <c r="R142" s="195"/>
      <c r="S142" s="195"/>
      <c r="T142" s="195"/>
      <c r="U142" s="195"/>
      <c r="V142" s="195"/>
      <c r="W142" s="195"/>
      <c r="X142" s="195"/>
      <c r="Y142" s="195"/>
      <c r="Z142" s="195"/>
      <c r="AA142" s="195"/>
      <c r="AB142" s="195"/>
      <c r="AC142" s="195"/>
      <c r="AD142" s="195"/>
      <c r="AE142" s="195"/>
      <c r="AF142" s="195"/>
      <c r="AG142" s="195"/>
      <c r="AH142" s="195"/>
      <c r="AI142" s="195"/>
      <c r="AJ142" s="195"/>
      <c r="AK142" s="195"/>
      <c r="AM142" s="183"/>
    </row>
    <row r="143" spans="1:39" s="184" customFormat="1" ht="25.15" customHeight="1">
      <c r="A143" s="203" t="s">
        <v>462</v>
      </c>
      <c r="B143" s="198" t="s">
        <v>387</v>
      </c>
      <c r="C143" s="195"/>
      <c r="D143" s="195"/>
      <c r="E143" s="195"/>
      <c r="F143" s="195"/>
      <c r="G143" s="195"/>
      <c r="H143" s="195"/>
      <c r="I143" s="195"/>
      <c r="J143" s="195">
        <v>1919000</v>
      </c>
      <c r="K143" s="195">
        <f t="shared" si="230"/>
        <v>1919000</v>
      </c>
      <c r="L143" s="195"/>
      <c r="M143" s="195">
        <f t="shared" si="231"/>
        <v>1919000</v>
      </c>
      <c r="N143" s="195"/>
      <c r="O143" s="195">
        <f t="shared" si="232"/>
        <v>1919000</v>
      </c>
      <c r="P143" s="247"/>
      <c r="Q143" s="247">
        <f t="shared" si="226"/>
        <v>1919000</v>
      </c>
      <c r="R143" s="195"/>
      <c r="S143" s="195"/>
      <c r="T143" s="195"/>
      <c r="U143" s="195"/>
      <c r="V143" s="195"/>
      <c r="W143" s="195"/>
      <c r="X143" s="195"/>
      <c r="Y143" s="195"/>
      <c r="Z143" s="195"/>
      <c r="AA143" s="195"/>
      <c r="AB143" s="195"/>
      <c r="AC143" s="195"/>
      <c r="AD143" s="195"/>
      <c r="AE143" s="195"/>
      <c r="AF143" s="195"/>
      <c r="AG143" s="195"/>
      <c r="AH143" s="195"/>
      <c r="AI143" s="195"/>
      <c r="AJ143" s="195"/>
      <c r="AK143" s="195"/>
      <c r="AM143" s="183"/>
    </row>
    <row r="144" spans="1:39" s="184" customFormat="1" ht="56.45" customHeight="1">
      <c r="A144" s="221" t="s">
        <v>461</v>
      </c>
      <c r="B144" s="198" t="s">
        <v>387</v>
      </c>
      <c r="C144" s="195"/>
      <c r="D144" s="195"/>
      <c r="E144" s="195"/>
      <c r="F144" s="195"/>
      <c r="G144" s="195"/>
      <c r="H144" s="195"/>
      <c r="I144" s="195"/>
      <c r="J144" s="195">
        <v>56477.58</v>
      </c>
      <c r="K144" s="195">
        <f t="shared" si="230"/>
        <v>56477.58</v>
      </c>
      <c r="L144" s="195">
        <v>210000</v>
      </c>
      <c r="M144" s="195">
        <f t="shared" si="231"/>
        <v>266477.58</v>
      </c>
      <c r="N144" s="200">
        <v>30000</v>
      </c>
      <c r="O144" s="195">
        <f t="shared" si="232"/>
        <v>296477.58</v>
      </c>
      <c r="P144" s="248"/>
      <c r="Q144" s="247">
        <f t="shared" si="226"/>
        <v>296477.58</v>
      </c>
      <c r="R144" s="195"/>
      <c r="S144" s="195"/>
      <c r="T144" s="195"/>
      <c r="U144" s="195"/>
      <c r="V144" s="195"/>
      <c r="W144" s="195"/>
      <c r="X144" s="195"/>
      <c r="Y144" s="195"/>
      <c r="Z144" s="195"/>
      <c r="AA144" s="195"/>
      <c r="AB144" s="195"/>
      <c r="AC144" s="195"/>
      <c r="AD144" s="195"/>
      <c r="AE144" s="195"/>
      <c r="AF144" s="195"/>
      <c r="AG144" s="195"/>
      <c r="AH144" s="195"/>
      <c r="AI144" s="195"/>
      <c r="AJ144" s="195"/>
      <c r="AK144" s="195"/>
      <c r="AM144" s="183"/>
    </row>
    <row r="145" spans="1:37" s="191" customFormat="1" ht="18" customHeight="1">
      <c r="A145" s="202" t="s">
        <v>256</v>
      </c>
      <c r="B145" s="197" t="s">
        <v>257</v>
      </c>
      <c r="C145" s="201">
        <f>C146</f>
        <v>7077023</v>
      </c>
      <c r="D145" s="201">
        <f t="shared" ref="D145:Q145" si="242">D146</f>
        <v>-4281214.76</v>
      </c>
      <c r="E145" s="201">
        <f t="shared" si="242"/>
        <v>2795808.24</v>
      </c>
      <c r="F145" s="201"/>
      <c r="G145" s="201">
        <f t="shared" si="242"/>
        <v>2795808.24</v>
      </c>
      <c r="H145" s="201">
        <f t="shared" si="242"/>
        <v>172344.34</v>
      </c>
      <c r="I145" s="201">
        <f t="shared" si="242"/>
        <v>2968152.58</v>
      </c>
      <c r="J145" s="201">
        <f t="shared" si="242"/>
        <v>0</v>
      </c>
      <c r="K145" s="201">
        <f t="shared" si="242"/>
        <v>2968152.58</v>
      </c>
      <c r="L145" s="201">
        <f t="shared" si="242"/>
        <v>-2172.42</v>
      </c>
      <c r="M145" s="201">
        <f t="shared" si="242"/>
        <v>2965980.16</v>
      </c>
      <c r="N145" s="201">
        <f t="shared" si="242"/>
        <v>0</v>
      </c>
      <c r="O145" s="201">
        <f t="shared" si="242"/>
        <v>2965980.16</v>
      </c>
      <c r="P145" s="250">
        <f t="shared" si="242"/>
        <v>0</v>
      </c>
      <c r="Q145" s="250">
        <f t="shared" si="242"/>
        <v>2965980.16</v>
      </c>
      <c r="R145" s="201"/>
      <c r="S145" s="201"/>
      <c r="T145" s="201"/>
      <c r="U145" s="201"/>
      <c r="V145" s="201"/>
      <c r="W145" s="201">
        <f>W146</f>
        <v>1296576</v>
      </c>
      <c r="X145" s="201">
        <f>X146</f>
        <v>1296576</v>
      </c>
      <c r="Y145" s="201">
        <f>Y146</f>
        <v>0</v>
      </c>
      <c r="Z145" s="201">
        <f>Z146</f>
        <v>1296576</v>
      </c>
      <c r="AA145" s="201"/>
      <c r="AB145" s="201"/>
      <c r="AC145" s="201"/>
      <c r="AD145" s="201"/>
      <c r="AE145" s="201"/>
      <c r="AF145" s="201">
        <f t="shared" ref="AF145:AK145" si="243">AF146</f>
        <v>1226295</v>
      </c>
      <c r="AG145" s="201">
        <f t="shared" si="243"/>
        <v>1226295</v>
      </c>
      <c r="AH145" s="201">
        <f t="shared" si="243"/>
        <v>0</v>
      </c>
      <c r="AI145" s="201">
        <f t="shared" si="243"/>
        <v>1226295</v>
      </c>
      <c r="AJ145" s="201">
        <f t="shared" si="243"/>
        <v>0</v>
      </c>
      <c r="AK145" s="201">
        <f t="shared" si="243"/>
        <v>1226295</v>
      </c>
    </row>
    <row r="146" spans="1:37" ht="27" customHeight="1">
      <c r="A146" s="203" t="s">
        <v>258</v>
      </c>
      <c r="B146" s="198" t="s">
        <v>395</v>
      </c>
      <c r="C146" s="200">
        <v>7077023</v>
      </c>
      <c r="D146" s="200">
        <v>-4281214.76</v>
      </c>
      <c r="E146" s="200">
        <f>C146+D146</f>
        <v>2795808.24</v>
      </c>
      <c r="F146" s="200"/>
      <c r="G146" s="200">
        <f>E146+F146</f>
        <v>2795808.24</v>
      </c>
      <c r="H146" s="200">
        <v>172344.34</v>
      </c>
      <c r="I146" s="200">
        <f>G146+H146</f>
        <v>2968152.58</v>
      </c>
      <c r="J146" s="200"/>
      <c r="K146" s="200">
        <f>I146+J146</f>
        <v>2968152.58</v>
      </c>
      <c r="L146" s="200">
        <v>-2172.42</v>
      </c>
      <c r="M146" s="200">
        <f>K146+L146</f>
        <v>2965980.16</v>
      </c>
      <c r="N146" s="225"/>
      <c r="O146" s="200">
        <f t="shared" ref="O146:O148" si="244">M146+N146</f>
        <v>2965980.16</v>
      </c>
      <c r="P146" s="251"/>
      <c r="Q146" s="248">
        <f t="shared" ref="Q146:Q148" si="245">O146+P146</f>
        <v>2965980.16</v>
      </c>
      <c r="R146" s="200">
        <v>0</v>
      </c>
      <c r="S146" s="200"/>
      <c r="T146" s="200">
        <v>0</v>
      </c>
      <c r="U146" s="200"/>
      <c r="V146" s="200">
        <v>0</v>
      </c>
      <c r="W146" s="200">
        <v>1296576</v>
      </c>
      <c r="X146" s="200">
        <f>W146</f>
        <v>1296576</v>
      </c>
      <c r="Y146" s="200"/>
      <c r="Z146" s="200">
        <f>X146</f>
        <v>1296576</v>
      </c>
      <c r="AA146" s="200">
        <v>0</v>
      </c>
      <c r="AB146" s="200"/>
      <c r="AC146" s="200">
        <v>0</v>
      </c>
      <c r="AD146" s="200"/>
      <c r="AE146" s="200">
        <v>0</v>
      </c>
      <c r="AF146" s="200">
        <v>1226295</v>
      </c>
      <c r="AG146" s="200">
        <f>AF146</f>
        <v>1226295</v>
      </c>
      <c r="AH146" s="200"/>
      <c r="AI146" s="200">
        <f>AG146</f>
        <v>1226295</v>
      </c>
      <c r="AJ146" s="200"/>
      <c r="AK146" s="200">
        <f>AI146</f>
        <v>1226295</v>
      </c>
    </row>
    <row r="147" spans="1:37" s="227" customFormat="1" ht="43.9" customHeight="1">
      <c r="A147" s="222" t="s">
        <v>430</v>
      </c>
      <c r="B147" s="223" t="s">
        <v>432</v>
      </c>
      <c r="C147" s="224"/>
      <c r="D147" s="224"/>
      <c r="E147" s="224"/>
      <c r="F147" s="224">
        <v>555527.12</v>
      </c>
      <c r="G147" s="224">
        <f>F147</f>
        <v>555527.12</v>
      </c>
      <c r="H147" s="224"/>
      <c r="I147" s="224">
        <f>G147+H147</f>
        <v>555527.12</v>
      </c>
      <c r="J147" s="225">
        <v>-430441</v>
      </c>
      <c r="K147" s="224">
        <f>I147+J147</f>
        <v>125086.12</v>
      </c>
      <c r="L147" s="225"/>
      <c r="M147" s="224">
        <f>K147+L147</f>
        <v>125086.12</v>
      </c>
      <c r="N147" s="225">
        <v>297522</v>
      </c>
      <c r="O147" s="224">
        <f t="shared" si="244"/>
        <v>422608.12</v>
      </c>
      <c r="P147" s="251">
        <v>263716.96999999997</v>
      </c>
      <c r="Q147" s="252">
        <f t="shared" si="245"/>
        <v>686325.09</v>
      </c>
      <c r="R147" s="224"/>
      <c r="S147" s="201">
        <v>0</v>
      </c>
      <c r="T147" s="201"/>
      <c r="U147" s="201">
        <v>0</v>
      </c>
      <c r="V147" s="201"/>
      <c r="W147" s="201">
        <v>0</v>
      </c>
      <c r="X147" s="201"/>
      <c r="Y147" s="201">
        <v>0</v>
      </c>
      <c r="Z147" s="201"/>
      <c r="AA147" s="201">
        <f t="shared" ref="AA147" si="246">U147+V147</f>
        <v>0</v>
      </c>
      <c r="AB147" s="201"/>
      <c r="AC147" s="201">
        <f t="shared" ref="AC147:AC148" si="247">AA147+AB147</f>
        <v>0</v>
      </c>
      <c r="AD147" s="224"/>
      <c r="AE147" s="226"/>
      <c r="AF147" s="224"/>
      <c r="AG147" s="226"/>
      <c r="AH147" s="224"/>
      <c r="AI147" s="226"/>
      <c r="AJ147" s="224"/>
      <c r="AK147" s="226"/>
    </row>
    <row r="148" spans="1:37" s="227" customFormat="1" ht="55.15" customHeight="1">
      <c r="A148" s="222" t="s">
        <v>431</v>
      </c>
      <c r="B148" s="223" t="s">
        <v>433</v>
      </c>
      <c r="C148" s="224"/>
      <c r="D148" s="224"/>
      <c r="E148" s="224"/>
      <c r="F148" s="224">
        <v>-3650444.25</v>
      </c>
      <c r="G148" s="224">
        <f>F148</f>
        <v>-3650444.25</v>
      </c>
      <c r="H148" s="224"/>
      <c r="I148" s="224">
        <f>G148+H148</f>
        <v>-3650444.25</v>
      </c>
      <c r="J148" s="225">
        <v>-263145.08</v>
      </c>
      <c r="K148" s="224">
        <f>I148+J148</f>
        <v>-3913589.33</v>
      </c>
      <c r="L148" s="225"/>
      <c r="M148" s="224">
        <f>K148+L148</f>
        <v>-3913589.33</v>
      </c>
      <c r="N148" s="225">
        <v>-38397</v>
      </c>
      <c r="O148" s="224">
        <f t="shared" si="244"/>
        <v>-3951986.33</v>
      </c>
      <c r="P148" s="251"/>
      <c r="Q148" s="252">
        <f t="shared" si="245"/>
        <v>-3951986.33</v>
      </c>
      <c r="R148" s="224"/>
      <c r="S148" s="201">
        <v>0</v>
      </c>
      <c r="T148" s="201"/>
      <c r="U148" s="201">
        <f>S148+T148</f>
        <v>0</v>
      </c>
      <c r="V148" s="201"/>
      <c r="W148" s="201">
        <f>U148+V148</f>
        <v>0</v>
      </c>
      <c r="X148" s="201"/>
      <c r="Y148" s="201">
        <f>W148+X148</f>
        <v>0</v>
      </c>
      <c r="Z148" s="201"/>
      <c r="AA148" s="201">
        <f>U148+V148</f>
        <v>0</v>
      </c>
      <c r="AB148" s="201"/>
      <c r="AC148" s="201">
        <f t="shared" si="247"/>
        <v>0</v>
      </c>
      <c r="AD148" s="224"/>
      <c r="AE148" s="226"/>
      <c r="AF148" s="224"/>
      <c r="AG148" s="226"/>
      <c r="AH148" s="224"/>
      <c r="AI148" s="226"/>
      <c r="AJ148" s="224"/>
      <c r="AK148" s="226"/>
    </row>
    <row r="149" spans="1:37">
      <c r="A149" s="202" t="s">
        <v>66</v>
      </c>
      <c r="B149" s="197"/>
      <c r="C149" s="201">
        <f t="shared" ref="C149:AE149" si="248">C37+C62</f>
        <v>1323198834.8700001</v>
      </c>
      <c r="D149" s="201">
        <f t="shared" si="248"/>
        <v>67362575</v>
      </c>
      <c r="E149" s="201">
        <f t="shared" si="248"/>
        <v>1390561409.8700001</v>
      </c>
      <c r="F149" s="201">
        <f t="shared" si="248"/>
        <v>-21183649.850000001</v>
      </c>
      <c r="G149" s="201">
        <f t="shared" si="248"/>
        <v>1369377760.02</v>
      </c>
      <c r="H149" s="201">
        <f t="shared" ref="H149:I149" si="249">H37+H62</f>
        <v>34769467.579999998</v>
      </c>
      <c r="I149" s="201">
        <f t="shared" si="249"/>
        <v>1404147227.5999999</v>
      </c>
      <c r="J149" s="201">
        <f t="shared" ref="J149:K149" si="250">J37+J62</f>
        <v>20277600.680000003</v>
      </c>
      <c r="K149" s="201">
        <f t="shared" si="250"/>
        <v>1424424828.28</v>
      </c>
      <c r="L149" s="201">
        <f t="shared" ref="L149:M149" si="251">L37+L62</f>
        <v>207827.58</v>
      </c>
      <c r="M149" s="201">
        <f t="shared" si="251"/>
        <v>1424632655.8600001</v>
      </c>
      <c r="N149" s="201">
        <f>N37+N62</f>
        <v>3590719.58</v>
      </c>
      <c r="O149" s="201">
        <f>O37+O62</f>
        <v>1428223375.4400001</v>
      </c>
      <c r="P149" s="250">
        <f>P37+P62</f>
        <v>9791731.4700000007</v>
      </c>
      <c r="Q149" s="250">
        <f>Q37+Q62</f>
        <v>1438015106.9100001</v>
      </c>
      <c r="R149" s="201">
        <f t="shared" si="248"/>
        <v>1850737958.21</v>
      </c>
      <c r="S149" s="201">
        <f t="shared" si="248"/>
        <v>54415355.730000004</v>
      </c>
      <c r="T149" s="201">
        <f t="shared" si="248"/>
        <v>1905153313.9399998</v>
      </c>
      <c r="U149" s="201">
        <f t="shared" si="248"/>
        <v>-92574250</v>
      </c>
      <c r="V149" s="201">
        <f t="shared" si="248"/>
        <v>1812579063.9400001</v>
      </c>
      <c r="W149" s="201">
        <f t="shared" ref="W149:X149" si="252">W37+W62</f>
        <v>-538544</v>
      </c>
      <c r="X149" s="201">
        <f t="shared" si="252"/>
        <v>1812040519.9400001</v>
      </c>
      <c r="Y149" s="201">
        <f t="shared" ref="Y149:Z149" si="253">Y37+Y62</f>
        <v>-244172538.50999999</v>
      </c>
      <c r="Z149" s="201">
        <f t="shared" si="253"/>
        <v>1567867981.4300001</v>
      </c>
      <c r="AA149" s="201">
        <f t="shared" si="248"/>
        <v>1758125252.48</v>
      </c>
      <c r="AB149" s="201">
        <f t="shared" si="248"/>
        <v>54418912.900000006</v>
      </c>
      <c r="AC149" s="201">
        <f t="shared" si="248"/>
        <v>1812544165.3799999</v>
      </c>
      <c r="AD149" s="201">
        <f t="shared" si="248"/>
        <v>-2254500</v>
      </c>
      <c r="AE149" s="201">
        <f t="shared" si="248"/>
        <v>1810289665.3799999</v>
      </c>
      <c r="AF149" s="201">
        <f t="shared" ref="AF149:AG149" si="254">AF37+AF62</f>
        <v>1226295</v>
      </c>
      <c r="AG149" s="201">
        <f t="shared" si="254"/>
        <v>1811515960.3799999</v>
      </c>
      <c r="AH149" s="201">
        <f t="shared" ref="AH149:AI149" si="255">AH37+AH62</f>
        <v>0</v>
      </c>
      <c r="AI149" s="201">
        <f t="shared" si="255"/>
        <v>1811515960.3799999</v>
      </c>
      <c r="AJ149" s="201">
        <f t="shared" ref="AJ149:AK149" si="256">AJ37+AJ62</f>
        <v>-8630275.8900000006</v>
      </c>
      <c r="AK149" s="201">
        <f t="shared" si="256"/>
        <v>1802885684.49</v>
      </c>
    </row>
    <row r="150" spans="1:37">
      <c r="C150" s="189"/>
      <c r="D150" s="189"/>
      <c r="E150" s="189"/>
      <c r="F150" s="189"/>
      <c r="G150" s="189"/>
      <c r="H150" s="189"/>
      <c r="I150" s="189"/>
      <c r="J150" s="189"/>
      <c r="K150" s="189"/>
      <c r="L150" s="189"/>
      <c r="M150" s="189"/>
      <c r="N150" s="189"/>
      <c r="O150" s="189"/>
      <c r="P150" s="253"/>
      <c r="Q150" s="253"/>
      <c r="R150" s="189"/>
      <c r="S150" s="189"/>
      <c r="T150" s="189"/>
      <c r="U150" s="189"/>
      <c r="V150" s="189"/>
      <c r="W150" s="189"/>
      <c r="X150" s="189"/>
      <c r="Y150" s="189"/>
      <c r="Z150" s="189"/>
      <c r="AA150" s="189"/>
      <c r="AB150" s="189"/>
      <c r="AC150" s="189"/>
      <c r="AD150" s="189"/>
      <c r="AE150" s="189"/>
      <c r="AF150" s="189"/>
      <c r="AG150" s="189"/>
      <c r="AH150" s="189"/>
      <c r="AI150" s="189"/>
      <c r="AJ150" s="189"/>
      <c r="AK150" s="189"/>
    </row>
    <row r="151" spans="1:37">
      <c r="C151" s="189"/>
      <c r="D151" s="189"/>
      <c r="E151" s="189"/>
      <c r="F151" s="189"/>
      <c r="G151" s="189"/>
      <c r="H151" s="189"/>
      <c r="I151" s="189"/>
      <c r="J151" s="189"/>
      <c r="K151" s="238"/>
      <c r="L151" s="189"/>
      <c r="M151" s="238"/>
      <c r="N151" s="189"/>
      <c r="O151" s="238"/>
      <c r="P151" s="253"/>
      <c r="Q151" s="260"/>
      <c r="R151" s="189"/>
      <c r="S151" s="189"/>
      <c r="T151" s="189"/>
      <c r="U151" s="189"/>
      <c r="V151" s="189"/>
      <c r="W151" s="189"/>
      <c r="X151" s="189"/>
      <c r="Y151" s="189"/>
      <c r="Z151" s="189"/>
      <c r="AA151" s="189"/>
      <c r="AB151" s="189"/>
      <c r="AC151" s="189"/>
      <c r="AD151" s="189"/>
      <c r="AE151" s="189"/>
      <c r="AF151" s="189"/>
      <c r="AG151" s="189"/>
      <c r="AH151" s="189"/>
      <c r="AI151" s="189"/>
      <c r="AJ151" s="189"/>
      <c r="AK151" s="189"/>
    </row>
    <row r="153" spans="1:37">
      <c r="A153" s="185"/>
    </row>
  </sheetData>
  <mergeCells count="28">
    <mergeCell ref="A1:AK1"/>
    <mergeCell ref="A2:AK2"/>
    <mergeCell ref="A3:AK3"/>
    <mergeCell ref="A26:AK26"/>
    <mergeCell ref="A27:AK27"/>
    <mergeCell ref="A19:AK19"/>
    <mergeCell ref="A21:AK21"/>
    <mergeCell ref="A22:AK22"/>
    <mergeCell ref="A23:AK23"/>
    <mergeCell ref="A25:AK25"/>
    <mergeCell ref="A5:AK5"/>
    <mergeCell ref="A11:AK11"/>
    <mergeCell ref="A13:AK13"/>
    <mergeCell ref="A14:AK14"/>
    <mergeCell ref="A15:AK15"/>
    <mergeCell ref="A17:AK17"/>
    <mergeCell ref="C35:AK35"/>
    <mergeCell ref="A6:AK6"/>
    <mergeCell ref="A7:AK7"/>
    <mergeCell ref="A9:AK9"/>
    <mergeCell ref="A10:AK10"/>
    <mergeCell ref="A29:AK29"/>
    <mergeCell ref="A30:AK30"/>
    <mergeCell ref="A31:AK31"/>
    <mergeCell ref="A33:AA33"/>
    <mergeCell ref="A35:A36"/>
    <mergeCell ref="B35:B36"/>
    <mergeCell ref="A18:AK18"/>
  </mergeCells>
  <pageMargins left="1.21" right="0.19685039370078741" top="0.27" bottom="0.47" header="0.15748031496062992" footer="0.15748031496062992"/>
  <pageSetup paperSize="9" scale="70" firstPageNumber="44" fitToHeight="3"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8</vt:i4>
      </vt:variant>
    </vt:vector>
  </HeadingPairs>
  <TitlesOfParts>
    <vt:vector size="12" baseType="lpstr">
      <vt:lpstr>для руководства</vt:lpstr>
      <vt:lpstr>доходы по федер бюдж</vt:lpstr>
      <vt:lpstr>ПЗ</vt:lpstr>
      <vt:lpstr>Приложение</vt:lpstr>
      <vt:lpstr>'для руководства'!Заголовки_для_печати</vt:lpstr>
      <vt:lpstr>'доходы по федер бюдж'!Заголовки_для_печати</vt:lpstr>
      <vt:lpstr>ПЗ!Заголовки_для_печати</vt:lpstr>
      <vt:lpstr>Приложение!Заголовки_для_печати</vt:lpstr>
      <vt:lpstr>'для руководства'!Область_печати</vt:lpstr>
      <vt:lpstr>'доходы по федер бюдж'!Область_печати</vt:lpstr>
      <vt:lpstr>ПЗ!Область_печати</vt:lpstr>
      <vt:lpstr>Приложение!Область_печати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2021-12-27T13:28:26Z</cp:lastPrinted>
  <dcterms:created xsi:type="dcterms:W3CDTF">2004-09-13T07:20:24Z</dcterms:created>
  <dcterms:modified xsi:type="dcterms:W3CDTF">2021-12-27T13:28:41Z</dcterms:modified>
</cp:coreProperties>
</file>