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доходы_ в бюджет МР (2)" sheetId="10" r:id="rId3"/>
    <sheet name="Лист1" sheetId="9" r:id="rId4"/>
  </sheets>
  <definedNames>
    <definedName name="OLE_LINK1" localSheetId="0">'для руководства'!#REF!</definedName>
    <definedName name="OLE_LINK1" localSheetId="1">'доходы по федер бюдж'!#REF!</definedName>
    <definedName name="OLE_LINK1" localSheetId="2">'доходы_ в бюджет МР (2)'!#REF!</definedName>
    <definedName name="_xlnm.Print_Titles" localSheetId="0">'для руководства'!$10:$12</definedName>
    <definedName name="_xlnm.Print_Titles" localSheetId="1">'доходы по федер бюдж'!$10:$12</definedName>
    <definedName name="_xlnm.Print_Titles" localSheetId="2">'доходы_ в бюджет МР (2)'!$7:$9</definedName>
    <definedName name="_xlnm.Print_Area" localSheetId="0">'для руководства'!$A$1:$K$193</definedName>
    <definedName name="_xlnm.Print_Area" localSheetId="1">'доходы по федер бюдж'!$A$1:$K$193</definedName>
    <definedName name="_xlnm.Print_Area" localSheetId="2">'доходы_ в бюджет МР (2)'!$A$1:$E$88</definedName>
  </definedNames>
  <calcPr calcId="124519"/>
</workbook>
</file>

<file path=xl/calcChain.xml><?xml version="1.0" encoding="utf-8"?>
<calcChain xmlns="http://schemas.openxmlformats.org/spreadsheetml/2006/main">
  <c r="E65" i="10"/>
  <c r="E53" s="1"/>
  <c r="D65"/>
  <c r="D53" s="1"/>
  <c r="C85"/>
  <c r="E82"/>
  <c r="D82"/>
  <c r="C82"/>
  <c r="E67"/>
  <c r="D67"/>
  <c r="C67"/>
  <c r="C53"/>
  <c r="E49"/>
  <c r="D49"/>
  <c r="C49"/>
  <c r="E40"/>
  <c r="D40"/>
  <c r="C40"/>
  <c r="E36"/>
  <c r="D36"/>
  <c r="C36"/>
  <c r="C32"/>
  <c r="E32" s="1"/>
  <c r="D30"/>
  <c r="E30" s="1"/>
  <c r="C30"/>
  <c r="C29" s="1"/>
  <c r="G29" s="1"/>
  <c r="E25"/>
  <c r="D25"/>
  <c r="C25"/>
  <c r="E19"/>
  <c r="D19"/>
  <c r="C19"/>
  <c r="E16"/>
  <c r="D16"/>
  <c r="C16"/>
  <c r="E13"/>
  <c r="D13"/>
  <c r="C13"/>
  <c r="D48" l="1"/>
  <c r="D46" s="1"/>
  <c r="D88" s="1"/>
  <c r="C11"/>
  <c r="E29"/>
  <c r="D32"/>
  <c r="D29" s="1"/>
  <c r="D11" s="1"/>
  <c r="C48"/>
  <c r="C46" s="1"/>
  <c r="C88" s="1"/>
  <c r="E48"/>
  <c r="E46" s="1"/>
  <c r="E11"/>
  <c r="E88" l="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F169" s="1"/>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F145" s="1"/>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K70" s="1"/>
  <c r="K68" s="1"/>
  <c r="J76"/>
  <c r="I76"/>
  <c r="E76"/>
  <c r="D76"/>
  <c r="C76"/>
  <c r="H74"/>
  <c r="G74"/>
  <c r="F74"/>
  <c r="H73"/>
  <c r="H71" s="1"/>
  <c r="G73"/>
  <c r="F73"/>
  <c r="H72"/>
  <c r="G72"/>
  <c r="F72"/>
  <c r="K71"/>
  <c r="J71"/>
  <c r="J70" s="1"/>
  <c r="I71"/>
  <c r="I70" s="1"/>
  <c r="E71"/>
  <c r="E70" s="1"/>
  <c r="E68" s="1"/>
  <c r="D71"/>
  <c r="D70" s="1"/>
  <c r="C71"/>
  <c r="C70" s="1"/>
  <c r="C68" s="1"/>
  <c r="L70"/>
  <c r="K66"/>
  <c r="J66"/>
  <c r="I66"/>
  <c r="K65"/>
  <c r="J65"/>
  <c r="I65"/>
  <c r="K64"/>
  <c r="J64"/>
  <c r="I64"/>
  <c r="K63"/>
  <c r="J63"/>
  <c r="I63"/>
  <c r="I62" s="1"/>
  <c r="H62"/>
  <c r="G62"/>
  <c r="F62"/>
  <c r="E62"/>
  <c r="D62"/>
  <c r="C62"/>
  <c r="K60"/>
  <c r="K59" s="1"/>
  <c r="J60"/>
  <c r="J59" s="1"/>
  <c r="I60"/>
  <c r="I59"/>
  <c r="H59"/>
  <c r="G59"/>
  <c r="F59"/>
  <c r="E59"/>
  <c r="D59"/>
  <c r="C59"/>
  <c r="K57"/>
  <c r="J57"/>
  <c r="J56" s="1"/>
  <c r="I57"/>
  <c r="I56" s="1"/>
  <c r="K56"/>
  <c r="H56"/>
  <c r="G56"/>
  <c r="F56"/>
  <c r="E56"/>
  <c r="D56"/>
  <c r="C56"/>
  <c r="K54"/>
  <c r="J54"/>
  <c r="J52" s="1"/>
  <c r="I54"/>
  <c r="K53"/>
  <c r="K52" s="1"/>
  <c r="J53"/>
  <c r="I53"/>
  <c r="H52"/>
  <c r="G52"/>
  <c r="F52"/>
  <c r="E52"/>
  <c r="D52"/>
  <c r="C52"/>
  <c r="K50"/>
  <c r="J50"/>
  <c r="I50"/>
  <c r="I47" s="1"/>
  <c r="K49"/>
  <c r="J49"/>
  <c r="J47" s="1"/>
  <c r="I49"/>
  <c r="K48"/>
  <c r="J48"/>
  <c r="I48"/>
  <c r="H47"/>
  <c r="G47"/>
  <c r="F47"/>
  <c r="E47"/>
  <c r="D47"/>
  <c r="C47"/>
  <c r="K45"/>
  <c r="J45"/>
  <c r="I45"/>
  <c r="K44"/>
  <c r="J44"/>
  <c r="I44"/>
  <c r="K43"/>
  <c r="J43"/>
  <c r="I43"/>
  <c r="K42"/>
  <c r="J42"/>
  <c r="I42"/>
  <c r="K41"/>
  <c r="J41"/>
  <c r="J40" s="1"/>
  <c r="I41"/>
  <c r="H40"/>
  <c r="G40"/>
  <c r="F40"/>
  <c r="E40"/>
  <c r="D40"/>
  <c r="C40"/>
  <c r="K38"/>
  <c r="K36" s="1"/>
  <c r="J38"/>
  <c r="I38"/>
  <c r="K37"/>
  <c r="J37"/>
  <c r="J36" s="1"/>
  <c r="I37"/>
  <c r="I36" s="1"/>
  <c r="H36"/>
  <c r="G36"/>
  <c r="F36"/>
  <c r="E36"/>
  <c r="D36"/>
  <c r="C36"/>
  <c r="K34"/>
  <c r="K31" s="1"/>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F14" s="1"/>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14" i="7" l="1"/>
  <c r="K193" s="1"/>
  <c r="H145"/>
  <c r="H70" s="1"/>
  <c r="H68" s="1"/>
  <c r="H193" s="1"/>
  <c r="I16"/>
  <c r="K26"/>
  <c r="H76"/>
  <c r="F71"/>
  <c r="H169"/>
  <c r="J31"/>
  <c r="J14" s="1"/>
  <c r="K40"/>
  <c r="J62"/>
  <c r="C14"/>
  <c r="C193" s="1"/>
  <c r="G76"/>
  <c r="H14"/>
  <c r="I31"/>
  <c r="I40"/>
  <c r="I52"/>
  <c r="K62"/>
  <c r="G169"/>
  <c r="D14"/>
  <c r="D193" s="1"/>
  <c r="D68"/>
  <c r="K47"/>
  <c r="G71"/>
  <c r="G14"/>
  <c r="G145"/>
  <c r="G70" s="1"/>
  <c r="G68" s="1"/>
  <c r="G193" s="1"/>
  <c r="F76"/>
  <c r="F70" s="1"/>
  <c r="F68" s="1"/>
  <c r="F193" s="1"/>
  <c r="E193"/>
  <c r="I14"/>
  <c r="I193" s="1"/>
  <c r="I68"/>
  <c r="J68"/>
  <c r="J193" l="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H169" l="1"/>
  <c r="G88"/>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H76" s="1"/>
  <c r="F83"/>
  <c r="G80"/>
  <c r="H80"/>
  <c r="F80"/>
  <c r="G79"/>
  <c r="H79"/>
  <c r="I79"/>
  <c r="I76" s="1"/>
  <c r="G86"/>
  <c r="G76" s="1"/>
  <c r="H86"/>
  <c r="F86"/>
  <c r="G82"/>
  <c r="H82"/>
  <c r="F82"/>
  <c r="G150"/>
  <c r="H150"/>
  <c r="F150"/>
  <c r="G147"/>
  <c r="H147"/>
  <c r="F147"/>
  <c r="G149"/>
  <c r="H149"/>
  <c r="F149"/>
  <c r="G179"/>
  <c r="H179"/>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169" l="1"/>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<sst xmlns="http://schemas.openxmlformats.org/spreadsheetml/2006/main" count="822" uniqueCount="398">
  <si>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</si>
  <si>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</si>
  <si>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</si>
  <si>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</si>
  <si>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</si>
  <si>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</si>
  <si>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</si>
  <si>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</si>
  <si>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</si>
  <si>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</si>
  <si>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</si>
  <si>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</si>
  <si>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</si>
  <si>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</si>
  <si>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</si>
  <si>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</si>
  <si>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</si>
  <si>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</si>
  <si>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</si>
  <si>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</si>
  <si>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</si>
  <si>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</si>
  <si>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</si>
  <si>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</si>
  <si>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</si>
  <si>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</si>
  <si>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</si>
  <si>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</si>
  <si>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</si>
  <si>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</si>
  <si>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</si>
  <si>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</si>
  <si>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</si>
  <si>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</si>
  <si>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</si>
  <si>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</si>
  <si>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</si>
  <si>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</si>
  <si>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</si>
  <si>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</si>
  <si>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</si>
  <si>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</si>
  <si>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</si>
  <si>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</si>
  <si>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</si>
  <si>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</si>
  <si>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</si>
  <si>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</si>
  <si>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</si>
  <si>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</si>
  <si>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</si>
  <si>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</si>
  <si>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</si>
  <si>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</si>
  <si>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</si>
  <si>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</si>
  <si>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</si>
  <si>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</si>
  <si>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</si>
  <si>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</si>
  <si>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</si>
  <si>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</si>
  <si>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</si>
  <si>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</si>
  <si>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</si>
  <si>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</si>
  <si>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</si>
  <si>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</si>
  <si>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</si>
  <si>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</si>
  <si>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</si>
  <si>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</si>
  <si>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</si>
  <si>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</si>
  <si>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</si>
  <si>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</si>
  <si>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</si>
  <si>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</si>
  <si>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</si>
  <si>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</si>
  <si>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</si>
  <si>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</si>
  <si>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</si>
  <si>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</si>
  <si>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</si>
  <si>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</si>
  <si>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</si>
  <si>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</si>
  <si>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</si>
  <si>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</si>
  <si>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</si>
  <si>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</si>
  <si>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</si>
  <si>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</si>
  <si>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</si>
  <si>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</si>
  <si>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</si>
  <si>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</si>
  <si>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</si>
  <si>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</si>
  <si>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</si>
  <si>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</si>
  <si>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</si>
  <si>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</si>
  <si>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</si>
  <si>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</si>
  <si>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</si>
  <si>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</si>
  <si>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</si>
  <si>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</si>
  <si>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</si>
  <si>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</si>
  <si>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</si>
  <si>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</si>
  <si>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</si>
  <si>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</si>
  <si>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</si>
  <si>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</si>
  <si>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</si>
  <si>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</si>
  <si>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</si>
  <si>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</si>
  <si>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</si>
  <si>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</si>
  <si>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</si>
  <si>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</si>
  <si>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</si>
  <si>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</si>
  <si>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</si>
  <si>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</si>
  <si>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</si>
  <si>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</si>
  <si>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</si>
  <si>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</si>
  <si>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</si>
  <si>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</si>
  <si>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</si>
  <si>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</si>
  <si>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</si>
  <si>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</si>
  <si>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</si>
  <si>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</si>
  <si>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</si>
  <si>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</si>
  <si>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</si>
  <si>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</si>
  <si>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</si>
  <si>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</si>
  <si>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</si>
  <si>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</si>
  <si>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</si>
  <si>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</si>
  <si>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</si>
  <si>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</si>
  <si>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</si>
  <si>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</si>
  <si>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</si>
  <si>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</si>
  <si>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</si>
  <si>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</si>
  <si>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</si>
  <si>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</si>
  <si>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</si>
  <si>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</si>
  <si>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</si>
  <si>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</si>
  <si>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</si>
  <si>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</si>
  <si>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</si>
  <si>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</si>
  <si>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</si>
  <si>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</si>
  <si>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</si>
  <si>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</si>
  <si>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</si>
  <si>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</si>
  <si>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</si>
  <si>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</si>
  <si>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</si>
  <si>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</si>
  <si>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</si>
  <si>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</si>
  <si>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</si>
  <si>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</si>
  <si>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</si>
  <si>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</si>
  <si>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</si>
  <si>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</si>
  <si>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</si>
  <si>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</si>
  <si>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</si>
  <si>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</si>
  <si>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</si>
  <si>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</si>
  <si>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</si>
  <si>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</si>
  <si>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</si>
  <si>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</si>
  <si>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</si>
  <si>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</si>
  <si>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</si>
  <si>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</si>
  <si>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</si>
  <si>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</si>
  <si>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</si>
  <si>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</si>
  <si>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</si>
  <si>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</si>
  <si>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</si>
  <si>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</si>
  <si>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</si>
  <si>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</si>
  <si>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</si>
  <si>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</si>
  <si>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</si>
  <si>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</si>
  <si>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</si>
  <si>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</si>
  <si>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</si>
  <si>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</si>
  <si>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</si>
  <si>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</si>
  <si>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</si>
  <si>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</si>
  <si>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</si>
  <si>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</si>
  <si>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</si>
  <si>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</si>
  <si>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</si>
  <si>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</si>
  <si>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</si>
  <si>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</si>
  <si>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</si>
  <si>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</si>
  <si>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</si>
  <si>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</si>
  <si>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</si>
  <si>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</si>
  <si>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</si>
  <si>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</si>
  <si>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</si>
  <si>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</si>
  <si>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</si>
  <si>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</si>
  <si>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</si>
  <si>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</si>
  <si>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</si>
  <si>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</si>
  <si>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</si>
  <si>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</si>
  <si>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</si>
  <si>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</si>
  <si>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</si>
  <si>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</si>
  <si>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</si>
  <si>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</si>
  <si>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</si>
  <si>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</si>
  <si>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</si>
  <si>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</si>
  <si>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</si>
  <si>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</si>
  <si>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</si>
  <si>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</si>
  <si>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</si>
  <si>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</si>
  <si>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</si>
  <si>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</si>
  <si>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</si>
  <si>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</si>
  <si>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</si>
  <si>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</si>
  <si>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</si>
  <si>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</si>
  <si>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</si>
  <si>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</si>
  <si>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</si>
  <si>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</si>
  <si>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</si>
  <si>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</si>
  <si>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</si>
  <si>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</si>
  <si>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</si>
  <si>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</si>
  <si>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</si>
  <si>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</si>
  <si>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</si>
  <si>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</si>
  <si>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</si>
  <si>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</si>
  <si>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</si>
  <si>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</si>
  <si>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</si>
  <si>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</si>
  <si>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</si>
  <si>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</si>
  <si>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</si>
  <si>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</si>
  <si>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</si>
  <si>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</si>
  <si>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</si>
  <si>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</si>
  <si>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</si>
  <si>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</si>
  <si>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</si>
  <si>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</si>
  <si>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</si>
  <si>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</si>
  <si>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</si>
  <si>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</si>
  <si>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</si>
  <si>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</si>
  <si>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</si>
  <si>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</si>
  <si>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</si>
  <si>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</si>
  <si>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</si>
  <si>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</si>
  <si>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</si>
  <si>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</si>
  <si>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</si>
  <si>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</si>
  <si>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</si>
  <si>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</si>
  <si>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</si>
  <si>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</si>
  <si>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</si>
  <si>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</si>
  <si>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</si>
  <si>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</si>
  <si>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</si>
  <si>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</si>
  <si>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</si>
  <si>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</si>
  <si>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</si>
  <si>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</si>
  <si>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</si>
  <si>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</si>
  <si>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</si>
  <si>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</si>
  <si>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</si>
  <si>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</si>
  <si>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</si>
  <si>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</si>
  <si>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</si>
  <si>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</si>
  <si>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</si>
  <si>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</si>
  <si>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</si>
  <si>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</si>
  <si>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</si>
  <si>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</si>
  <si>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</si>
  <si>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</si>
  <si>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</si>
  <si>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</si>
  <si>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</si>
  <si>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</si>
  <si>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</si>
  <si>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</si>
  <si>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</si>
  <si>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</si>
  <si>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</si>
  <si>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</si>
  <si>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</si>
  <si>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</si>
  <si>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</si>
  <si>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</si>
  <si>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</si>
  <si>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</si>
  <si>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</si>
  <si>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</si>
  <si>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</si>
  <si>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</si>
  <si>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</si>
  <si>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</si>
  <si>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</si>
  <si>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</si>
  <si>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</si>
  <si>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</si>
  <si>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</si>
  <si>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</si>
  <si>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</si>
  <si>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</si>
  <si>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</si>
  <si>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</si>
  <si>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</si>
  <si>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</si>
  <si>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</si>
  <si>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</si>
  <si>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</si>
  <si>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</si>
  <si>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2 07 002000 05 0000 150</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</si>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</sst>
</file>

<file path=xl/styles.xml><?xml version="1.0" encoding="utf-8"?>
<styleSheet xmlns="http://schemas.openxmlformats.org/spreadsheetml/2006/main">
  <numFmts count="2">
    <numFmt numFmtId="164" formatCode="_-* #,##0.00\ _₽_-;\-* #,##0.00\ _₽_-;_-* &quot;-&quot;??\ _₽_-;_-@_-"/>
    <numFmt numFmtId="165" formatCode="_-* #,##0.0_р_._-;\-* #,##0.0_р_._-;_-* &quot;-&quot;?_р_._-;_-@_-"/>
  </numFmts>
  <fonts count="3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sz val="8"/>
      <color theme="1"/>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7"/>
      <name val="Times New Roman"/>
      <family val="1"/>
      <charset val="204"/>
    </font>
    <font>
      <sz val="8"/>
      <color theme="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0" fontId="27" fillId="0" borderId="0"/>
  </cellStyleXfs>
  <cellXfs count="26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5"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5" fontId="4" fillId="0" borderId="0" xfId="0" applyNumberFormat="1" applyFont="1" applyFill="1" applyBorder="1" applyAlignment="1">
      <alignment vertical="center"/>
    </xf>
    <xf numFmtId="165"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5" fontId="7" fillId="0" borderId="0" xfId="0" applyNumberFormat="1" applyFont="1" applyFill="1"/>
    <xf numFmtId="0" fontId="0" fillId="0" borderId="0" xfId="0" applyFill="1" applyAlignment="1"/>
    <xf numFmtId="0" fontId="0" fillId="0" borderId="0" xfId="0" applyFont="1" applyFill="1"/>
    <xf numFmtId="165"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5" fontId="2" fillId="2" borderId="0" xfId="0" applyNumberFormat="1" applyFont="1" applyFill="1" applyBorder="1" applyAlignment="1">
      <alignment vertical="center"/>
    </xf>
    <xf numFmtId="165"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5"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xf>
    <xf numFmtId="165" fontId="0" fillId="4" borderId="13" xfId="0" applyNumberFormat="1" applyFont="1" applyFill="1" applyBorder="1" applyAlignment="1">
      <alignment horizontal="center" vertical="center"/>
    </xf>
    <xf numFmtId="165" fontId="0" fillId="4" borderId="11"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5" fontId="2" fillId="4" borderId="11"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165"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5" fontId="4" fillId="4" borderId="9" xfId="0" applyNumberFormat="1" applyFont="1" applyFill="1" applyBorder="1" applyAlignment="1">
      <alignment vertical="center"/>
    </xf>
    <xf numFmtId="165" fontId="4" fillId="4" borderId="21" xfId="0" applyNumberFormat="1" applyFont="1" applyFill="1" applyBorder="1" applyAlignment="1">
      <alignment vertical="center"/>
    </xf>
    <xf numFmtId="165" fontId="4" fillId="4" borderId="22" xfId="0" applyNumberFormat="1" applyFont="1" applyFill="1" applyBorder="1" applyAlignment="1">
      <alignment vertical="center"/>
    </xf>
    <xf numFmtId="165" fontId="2" fillId="0" borderId="9" xfId="0" applyNumberFormat="1" applyFont="1" applyFill="1" applyBorder="1" applyAlignment="1">
      <alignment vertical="center"/>
    </xf>
    <xf numFmtId="165" fontId="2" fillId="0" borderId="21" xfId="0" applyNumberFormat="1" applyFont="1" applyFill="1" applyBorder="1" applyAlignment="1">
      <alignment vertical="center"/>
    </xf>
    <xf numFmtId="165" fontId="2" fillId="0" borderId="22" xfId="0" applyNumberFormat="1" applyFont="1" applyFill="1" applyBorder="1" applyAlignment="1">
      <alignment vertical="center"/>
    </xf>
    <xf numFmtId="165" fontId="2" fillId="4" borderId="9" xfId="0" applyNumberFormat="1" applyFont="1" applyFill="1" applyBorder="1" applyAlignment="1">
      <alignment vertical="center"/>
    </xf>
    <xf numFmtId="165" fontId="2" fillId="4" borderId="21" xfId="0" applyNumberFormat="1" applyFont="1" applyFill="1" applyBorder="1" applyAlignment="1">
      <alignment vertical="center"/>
    </xf>
    <xf numFmtId="165" fontId="2" fillId="4" borderId="22" xfId="0" applyNumberFormat="1" applyFont="1" applyFill="1" applyBorder="1" applyAlignment="1">
      <alignment vertical="center"/>
    </xf>
    <xf numFmtId="165" fontId="9" fillId="0" borderId="9" xfId="0" applyNumberFormat="1" applyFont="1" applyFill="1" applyBorder="1" applyAlignment="1">
      <alignment vertical="center"/>
    </xf>
    <xf numFmtId="165" fontId="9" fillId="0" borderId="21" xfId="0" applyNumberFormat="1" applyFont="1" applyFill="1" applyBorder="1" applyAlignment="1">
      <alignment vertical="center"/>
    </xf>
    <xf numFmtId="165" fontId="9" fillId="0" borderId="22" xfId="0" applyNumberFormat="1" applyFont="1" applyFill="1" applyBorder="1" applyAlignment="1">
      <alignment vertical="center"/>
    </xf>
    <xf numFmtId="165" fontId="0" fillId="4" borderId="9" xfId="0" applyNumberFormat="1" applyFont="1" applyFill="1" applyBorder="1" applyAlignment="1">
      <alignment vertical="center"/>
    </xf>
    <xf numFmtId="165" fontId="0" fillId="4" borderId="21" xfId="0" applyNumberFormat="1" applyFont="1" applyFill="1" applyBorder="1" applyAlignment="1">
      <alignment vertical="center"/>
    </xf>
    <xf numFmtId="165" fontId="0" fillId="4" borderId="22" xfId="0" applyNumberFormat="1" applyFont="1" applyFill="1" applyBorder="1" applyAlignment="1">
      <alignment vertical="center"/>
    </xf>
    <xf numFmtId="165" fontId="2" fillId="4" borderId="23" xfId="0" applyNumberFormat="1" applyFont="1" applyFill="1" applyBorder="1" applyAlignment="1">
      <alignment vertical="center"/>
    </xf>
    <xf numFmtId="165" fontId="2" fillId="4" borderId="24" xfId="0" applyNumberFormat="1" applyFont="1" applyFill="1" applyBorder="1" applyAlignment="1">
      <alignment vertical="center"/>
    </xf>
    <xf numFmtId="165" fontId="2" fillId="4" borderId="25" xfId="0" applyNumberFormat="1" applyFont="1" applyFill="1" applyBorder="1" applyAlignment="1">
      <alignment vertical="center"/>
    </xf>
    <xf numFmtId="165" fontId="4" fillId="4" borderId="3" xfId="0" applyNumberFormat="1" applyFont="1" applyFill="1" applyBorder="1" applyAlignment="1">
      <alignment vertical="center"/>
    </xf>
    <xf numFmtId="165" fontId="4" fillId="4" borderId="16" xfId="0" applyNumberFormat="1" applyFont="1" applyFill="1" applyBorder="1" applyAlignment="1">
      <alignment vertical="center"/>
    </xf>
    <xf numFmtId="165" fontId="4" fillId="4" borderId="17" xfId="0" applyNumberFormat="1" applyFont="1" applyFill="1" applyBorder="1" applyAlignment="1">
      <alignment vertical="center"/>
    </xf>
    <xf numFmtId="165" fontId="2" fillId="5" borderId="9" xfId="0" applyNumberFormat="1" applyFont="1" applyFill="1" applyBorder="1" applyAlignment="1">
      <alignment vertical="center"/>
    </xf>
    <xf numFmtId="165" fontId="2" fillId="5" borderId="21" xfId="0" applyNumberFormat="1" applyFont="1" applyFill="1" applyBorder="1" applyAlignment="1">
      <alignment vertical="center"/>
    </xf>
    <xf numFmtId="165"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5" fontId="16" fillId="3" borderId="0" xfId="0" applyNumberFormat="1" applyFont="1" applyFill="1" applyBorder="1" applyAlignment="1">
      <alignment vertical="center"/>
    </xf>
    <xf numFmtId="165" fontId="2" fillId="5" borderId="9" xfId="0" applyNumberFormat="1" applyFont="1" applyFill="1" applyBorder="1" applyAlignment="1">
      <alignment horizontal="center" vertical="center"/>
    </xf>
    <xf numFmtId="165"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5"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5"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5" fontId="2" fillId="5" borderId="21" xfId="0" applyNumberFormat="1" applyFont="1" applyFill="1" applyBorder="1" applyAlignment="1">
      <alignment horizontal="center" vertical="center"/>
    </xf>
    <xf numFmtId="165"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5"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5" fontId="2" fillId="4" borderId="9" xfId="0" applyNumberFormat="1" applyFont="1" applyFill="1" applyBorder="1" applyAlignment="1">
      <alignment vertical="center" wrapText="1"/>
    </xf>
    <xf numFmtId="165" fontId="2" fillId="4" borderId="21" xfId="0" applyNumberFormat="1" applyFont="1" applyFill="1" applyBorder="1" applyAlignment="1">
      <alignment horizontal="center" vertical="center"/>
    </xf>
    <xf numFmtId="165" fontId="2" fillId="4" borderId="22" xfId="0" applyNumberFormat="1" applyFont="1" applyFill="1" applyBorder="1" applyAlignment="1">
      <alignment horizontal="center" vertical="center"/>
    </xf>
    <xf numFmtId="165"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5" fontId="2" fillId="4" borderId="21" xfId="0" applyNumberFormat="1" applyFont="1" applyFill="1" applyBorder="1" applyAlignment="1">
      <alignment vertical="center" wrapText="1"/>
    </xf>
    <xf numFmtId="165" fontId="2" fillId="4" borderId="22" xfId="0" applyNumberFormat="1" applyFont="1" applyFill="1" applyBorder="1" applyAlignment="1">
      <alignment vertical="center" wrapText="1"/>
    </xf>
    <xf numFmtId="165" fontId="0" fillId="5" borderId="21" xfId="0" applyNumberFormat="1" applyFont="1" applyFill="1" applyBorder="1" applyAlignment="1">
      <alignment vertical="center"/>
    </xf>
    <xf numFmtId="165" fontId="0" fillId="5" borderId="22" xfId="0" applyNumberFormat="1" applyFont="1" applyFill="1" applyBorder="1" applyAlignment="1">
      <alignment vertical="center"/>
    </xf>
    <xf numFmtId="165" fontId="9" fillId="0" borderId="26" xfId="0" applyNumberFormat="1" applyFont="1" applyFill="1" applyBorder="1" applyAlignment="1">
      <alignment vertical="center"/>
    </xf>
    <xf numFmtId="165" fontId="2" fillId="3" borderId="27" xfId="0" applyNumberFormat="1" applyFont="1" applyFill="1" applyBorder="1" applyAlignment="1">
      <alignment vertical="center"/>
    </xf>
    <xf numFmtId="165" fontId="4" fillId="0" borderId="5" xfId="0" applyNumberFormat="1" applyFont="1" applyFill="1" applyBorder="1" applyAlignment="1">
      <alignment vertical="center"/>
    </xf>
    <xf numFmtId="165" fontId="4" fillId="0" borderId="9" xfId="0" applyNumberFormat="1" applyFont="1" applyFill="1" applyBorder="1" applyAlignment="1">
      <alignment vertical="center"/>
    </xf>
    <xf numFmtId="165" fontId="4" fillId="0" borderId="21" xfId="0" applyNumberFormat="1" applyFont="1" applyFill="1" applyBorder="1" applyAlignment="1">
      <alignment vertical="center"/>
    </xf>
    <xf numFmtId="165"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5" fontId="0" fillId="0" borderId="13" xfId="0" applyNumberFormat="1" applyFont="1" applyFill="1" applyBorder="1" applyAlignment="1">
      <alignment horizontal="center" vertical="center"/>
    </xf>
    <xf numFmtId="165" fontId="0" fillId="0" borderId="9" xfId="0" applyNumberFormat="1" applyFont="1" applyFill="1" applyBorder="1" applyAlignment="1">
      <alignment vertical="center"/>
    </xf>
    <xf numFmtId="165" fontId="0" fillId="0" borderId="21" xfId="0" applyNumberFormat="1" applyFont="1" applyFill="1" applyBorder="1" applyAlignment="1">
      <alignment vertical="center"/>
    </xf>
    <xf numFmtId="165"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5" fontId="0" fillId="0" borderId="11" xfId="0" applyNumberFormat="1" applyFont="1" applyFill="1" applyBorder="1" applyAlignment="1">
      <alignment horizontal="center" vertical="center"/>
    </xf>
    <xf numFmtId="165" fontId="2" fillId="0" borderId="9"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165" fontId="2" fillId="0" borderId="22" xfId="0" applyNumberFormat="1" applyFont="1" applyFill="1" applyBorder="1" applyAlignment="1">
      <alignment horizontal="center" vertical="center"/>
    </xf>
    <xf numFmtId="165"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5" fontId="2" fillId="0" borderId="9" xfId="0" applyNumberFormat="1" applyFont="1" applyFill="1" applyBorder="1" applyAlignment="1">
      <alignment vertical="center" wrapText="1"/>
    </xf>
    <xf numFmtId="165" fontId="2" fillId="0" borderId="21" xfId="0" applyNumberFormat="1" applyFont="1" applyFill="1" applyBorder="1" applyAlignment="1">
      <alignment vertical="center" wrapText="1"/>
    </xf>
    <xf numFmtId="165"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5"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5" fontId="2" fillId="0" borderId="11" xfId="0" applyNumberFormat="1" applyFont="1" applyFill="1" applyBorder="1" applyAlignment="1">
      <alignment horizontal="center" vertical="center"/>
    </xf>
    <xf numFmtId="165"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5" fontId="2" fillId="0" borderId="12" xfId="0" applyNumberFormat="1" applyFont="1" applyFill="1" applyBorder="1" applyAlignment="1">
      <alignment horizontal="center" vertical="center"/>
    </xf>
    <xf numFmtId="165" fontId="2" fillId="0" borderId="23" xfId="0" applyNumberFormat="1" applyFont="1" applyFill="1" applyBorder="1" applyAlignment="1">
      <alignment vertical="center"/>
    </xf>
    <xf numFmtId="165" fontId="2" fillId="0" borderId="24" xfId="0" applyNumberFormat="1" applyFont="1" applyFill="1" applyBorder="1" applyAlignment="1">
      <alignment vertical="center"/>
    </xf>
    <xf numFmtId="165"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5" fontId="4" fillId="0" borderId="14" xfId="0" applyNumberFormat="1" applyFont="1" applyFill="1" applyBorder="1" applyAlignment="1">
      <alignment vertical="center"/>
    </xf>
    <xf numFmtId="165" fontId="4" fillId="0" borderId="3" xfId="0" applyNumberFormat="1" applyFont="1" applyFill="1" applyBorder="1" applyAlignment="1">
      <alignment vertical="center"/>
    </xf>
    <xf numFmtId="165" fontId="4" fillId="0" borderId="16" xfId="0" applyNumberFormat="1" applyFont="1" applyFill="1" applyBorder="1" applyAlignment="1">
      <alignment vertical="center"/>
    </xf>
    <xf numFmtId="165"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0" fillId="0" borderId="0" xfId="0" applyFont="1" applyFill="1"/>
    <xf numFmtId="0" fontId="21" fillId="0" borderId="2" xfId="0" applyFont="1" applyFill="1" applyBorder="1" applyAlignment="1">
      <alignment vertical="center" wrapText="1"/>
    </xf>
    <xf numFmtId="0" fontId="18" fillId="0" borderId="2" xfId="0" applyFont="1" applyFill="1" applyBorder="1" applyAlignment="1">
      <alignment vertical="center" wrapText="1"/>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left" vertical="center" wrapText="1" indent="1"/>
    </xf>
    <xf numFmtId="0" fontId="18" fillId="0" borderId="2" xfId="0" applyFont="1" applyFill="1" applyBorder="1" applyAlignment="1">
      <alignment horizontal="left" vertical="center" wrapText="1" indent="2"/>
    </xf>
    <xf numFmtId="0" fontId="23" fillId="0" borderId="2" xfId="0" applyFont="1" applyFill="1" applyBorder="1" applyAlignment="1">
      <alignment horizontal="left" vertical="center" wrapText="1" indent="2"/>
    </xf>
    <xf numFmtId="0" fontId="19"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0" fontId="21" fillId="0" borderId="10" xfId="0" applyFont="1" applyFill="1" applyBorder="1" applyAlignment="1">
      <alignment vertical="center" wrapText="1"/>
    </xf>
    <xf numFmtId="0" fontId="18" fillId="0" borderId="0" xfId="0" applyFont="1" applyFill="1" applyAlignment="1">
      <alignment wrapText="1"/>
    </xf>
    <xf numFmtId="164" fontId="19" fillId="0" borderId="0" xfId="0" applyNumberFormat="1" applyFont="1" applyFill="1"/>
    <xf numFmtId="0" fontId="26" fillId="4" borderId="0" xfId="0" applyFont="1" applyFill="1"/>
    <xf numFmtId="0" fontId="26" fillId="4" borderId="0" xfId="0" applyFont="1" applyFill="1" applyAlignment="1">
      <alignment horizontal="center" vertical="center" wrapText="1"/>
    </xf>
    <xf numFmtId="0" fontId="26" fillId="4" borderId="0" xfId="0" applyFont="1" applyFill="1" applyBorder="1"/>
    <xf numFmtId="0" fontId="26" fillId="4" borderId="0" xfId="0" applyFont="1" applyFill="1" applyBorder="1" applyAlignment="1">
      <alignment horizontal="center" vertical="center" wrapText="1"/>
    </xf>
    <xf numFmtId="0" fontId="18" fillId="0" borderId="0" xfId="0" applyFont="1" applyFill="1" applyAlignment="1">
      <alignment horizontal="center" vertical="center" wrapText="1"/>
    </xf>
    <xf numFmtId="49" fontId="21"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165" fontId="21" fillId="0" borderId="2" xfId="0" applyNumberFormat="1" applyFont="1" applyFill="1" applyBorder="1" applyAlignment="1">
      <alignment horizontal="center" vertical="center" wrapText="1"/>
    </xf>
    <xf numFmtId="165"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165" fontId="18" fillId="0" borderId="30" xfId="0" applyNumberFormat="1" applyFont="1" applyFill="1" applyBorder="1" applyAlignment="1">
      <alignment horizontal="center" vertical="center" wrapText="1"/>
    </xf>
    <xf numFmtId="165" fontId="21" fillId="0" borderId="7" xfId="0" applyNumberFormat="1" applyFont="1" applyFill="1" applyBorder="1" applyAlignment="1">
      <alignment horizontal="center" vertical="center" wrapText="1"/>
    </xf>
    <xf numFmtId="4" fontId="26" fillId="4" borderId="0" xfId="0" applyNumberFormat="1" applyFont="1" applyFill="1" applyAlignment="1"/>
    <xf numFmtId="4" fontId="26" fillId="4" borderId="0" xfId="0" applyNumberFormat="1" applyFont="1" applyFill="1" applyBorder="1" applyAlignment="1">
      <alignment vertical="center"/>
    </xf>
    <xf numFmtId="4" fontId="24" fillId="0" borderId="21" xfId="3" applyNumberFormat="1" applyFont="1" applyFill="1" applyBorder="1" applyAlignment="1">
      <alignment vertical="center"/>
    </xf>
    <xf numFmtId="4" fontId="19" fillId="0" borderId="21" xfId="0" applyNumberFormat="1" applyFont="1" applyFill="1" applyBorder="1" applyAlignment="1">
      <alignment vertical="center"/>
    </xf>
    <xf numFmtId="4" fontId="19" fillId="0" borderId="9" xfId="0" applyNumberFormat="1" applyFont="1" applyFill="1" applyBorder="1" applyAlignment="1">
      <alignment vertical="center"/>
    </xf>
    <xf numFmtId="4" fontId="24" fillId="0" borderId="22" xfId="3" applyNumberFormat="1" applyFont="1" applyFill="1" applyBorder="1" applyAlignment="1">
      <alignment vertical="center"/>
    </xf>
    <xf numFmtId="4" fontId="19" fillId="0" borderId="22" xfId="0" applyNumberFormat="1" applyFont="1" applyFill="1" applyBorder="1" applyAlignment="1">
      <alignment vertical="center"/>
    </xf>
    <xf numFmtId="4" fontId="25" fillId="0" borderId="9" xfId="0" applyNumberFormat="1" applyFont="1" applyFill="1" applyBorder="1" applyAlignment="1">
      <alignment vertical="center"/>
    </xf>
    <xf numFmtId="4" fontId="25" fillId="0" borderId="21" xfId="0" applyNumberFormat="1" applyFont="1" applyFill="1" applyBorder="1" applyAlignment="1">
      <alignment vertical="center"/>
    </xf>
    <xf numFmtId="4" fontId="25" fillId="0" borderId="22" xfId="0" applyNumberFormat="1" applyFont="1" applyFill="1" applyBorder="1" applyAlignment="1">
      <alignment vertical="center"/>
    </xf>
    <xf numFmtId="4" fontId="19" fillId="0" borderId="0" xfId="0" applyNumberFormat="1" applyFont="1" applyFill="1" applyAlignment="1"/>
    <xf numFmtId="3" fontId="24" fillId="0" borderId="29" xfId="3" applyNumberFormat="1" applyFont="1" applyFill="1" applyBorder="1" applyAlignment="1">
      <alignment horizontal="center" vertical="center"/>
    </xf>
    <xf numFmtId="4" fontId="22" fillId="0" borderId="32" xfId="0" applyNumberFormat="1" applyFont="1" applyFill="1" applyBorder="1" applyAlignment="1">
      <alignment vertical="center"/>
    </xf>
    <xf numFmtId="4" fontId="22" fillId="0" borderId="31" xfId="0" applyNumberFormat="1" applyFont="1" applyFill="1" applyBorder="1" applyAlignment="1">
      <alignment vertical="center"/>
    </xf>
    <xf numFmtId="4" fontId="22" fillId="0" borderId="33" xfId="0" applyNumberFormat="1" applyFont="1" applyFill="1" applyBorder="1" applyAlignment="1">
      <alignment vertical="center"/>
    </xf>
    <xf numFmtId="4" fontId="19" fillId="0" borderId="3" xfId="0" applyNumberFormat="1" applyFont="1" applyFill="1" applyBorder="1" applyAlignment="1">
      <alignment vertical="center"/>
    </xf>
    <xf numFmtId="4" fontId="19" fillId="0" borderId="16" xfId="0" applyNumberFormat="1" applyFont="1" applyFill="1" applyBorder="1" applyAlignment="1">
      <alignment vertical="center"/>
    </xf>
    <xf numFmtId="4" fontId="19" fillId="0" borderId="17" xfId="0" applyNumberFormat="1" applyFont="1" applyFill="1" applyBorder="1" applyAlignment="1">
      <alignment vertical="center"/>
    </xf>
    <xf numFmtId="0" fontId="21" fillId="0" borderId="34" xfId="0" applyFont="1" applyFill="1" applyBorder="1" applyAlignment="1">
      <alignment vertical="center" wrapText="1"/>
    </xf>
    <xf numFmtId="4" fontId="19" fillId="0" borderId="29" xfId="0" applyNumberFormat="1" applyFont="1" applyFill="1" applyBorder="1" applyAlignment="1">
      <alignment horizontal="right" vertical="center" indent="1"/>
    </xf>
    <xf numFmtId="49" fontId="21" fillId="0" borderId="34"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7" xfId="0" applyFont="1" applyFill="1" applyBorder="1" applyAlignment="1">
      <alignment horizontal="center" vertical="center" wrapText="1"/>
    </xf>
    <xf numFmtId="4" fontId="30" fillId="0" borderId="0" xfId="0" applyNumberFormat="1" applyFont="1" applyFill="1" applyAlignment="1"/>
    <xf numFmtId="4" fontId="18" fillId="0" borderId="9" xfId="0" applyNumberFormat="1" applyFont="1" applyFill="1" applyBorder="1" applyAlignment="1">
      <alignment vertical="center"/>
    </xf>
    <xf numFmtId="4" fontId="18" fillId="0" borderId="21" xfId="0" applyNumberFormat="1" applyFont="1" applyFill="1" applyBorder="1" applyAlignment="1">
      <alignment vertical="center"/>
    </xf>
    <xf numFmtId="4" fontId="18" fillId="0" borderId="22" xfId="0" applyNumberFormat="1" applyFont="1" applyFill="1" applyBorder="1" applyAlignment="1">
      <alignment vertical="center"/>
    </xf>
    <xf numFmtId="4" fontId="18" fillId="0" borderId="23" xfId="0" applyNumberFormat="1" applyFont="1" applyFill="1" applyBorder="1" applyAlignment="1">
      <alignment vertical="center"/>
    </xf>
    <xf numFmtId="4" fontId="18" fillId="0" borderId="24" xfId="0" applyNumberFormat="1" applyFont="1" applyFill="1" applyBorder="1" applyAlignment="1">
      <alignment vertical="center"/>
    </xf>
    <xf numFmtId="4" fontId="18" fillId="0" borderId="25" xfId="0" applyNumberFormat="1" applyFont="1" applyFill="1" applyBorder="1" applyAlignment="1">
      <alignment vertical="center"/>
    </xf>
    <xf numFmtId="4" fontId="21" fillId="0" borderId="3" xfId="0" applyNumberFormat="1" applyFont="1" applyFill="1" applyBorder="1" applyAlignment="1">
      <alignment vertical="center"/>
    </xf>
    <xf numFmtId="4" fontId="21" fillId="0" borderId="16" xfId="0" applyNumberFormat="1" applyFont="1" applyFill="1" applyBorder="1" applyAlignment="1">
      <alignment vertical="center"/>
    </xf>
    <xf numFmtId="4" fontId="21" fillId="0" borderId="17" xfId="0" applyNumberFormat="1" applyFont="1" applyFill="1" applyBorder="1" applyAlignment="1">
      <alignment vertical="center"/>
    </xf>
    <xf numFmtId="4" fontId="18" fillId="0" borderId="0" xfId="0" applyNumberFormat="1" applyFont="1" applyFill="1" applyAlignment="1"/>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6" fillId="4" borderId="0" xfId="4" applyNumberFormat="1" applyFont="1" applyFill="1" applyBorder="1" applyAlignment="1">
      <alignment horizontal="left" vertical="center" wrapText="1"/>
    </xf>
    <xf numFmtId="4" fontId="26" fillId="4" borderId="0" xfId="4" applyNumberFormat="1" applyFont="1" applyFill="1" applyBorder="1" applyAlignment="1">
      <alignment horizontal="left" vertical="center"/>
    </xf>
    <xf numFmtId="0" fontId="28" fillId="4" borderId="0" xfId="0" applyFont="1" applyFill="1" applyBorder="1" applyAlignment="1">
      <alignment horizontal="center" vertical="center" wrapText="1"/>
    </xf>
    <xf numFmtId="4" fontId="19" fillId="0" borderId="29"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5">
    <cellStyle name="xl25" xfId="2"/>
    <cellStyle name="Обычный" xfId="0" builtinId="0"/>
    <cellStyle name="Обычный 3" xfId="1"/>
    <cellStyle name="Обычный_Приложение 5 - прогноз доходов" xfId="4"/>
    <cellStyle name="Процентный" xfId="3" builtinId="5"/>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336</v>
      </c>
      <c r="B8" s="249"/>
      <c r="C8" s="250"/>
      <c r="D8" s="250"/>
      <c r="E8" s="250"/>
      <c r="F8" s="250"/>
      <c r="G8" s="250"/>
      <c r="H8" s="250"/>
      <c r="I8" s="250"/>
      <c r="J8" s="250"/>
      <c r="K8" s="128"/>
      <c r="L8" s="128"/>
    </row>
    <row r="9" spans="1:12" ht="12" customHeight="1">
      <c r="A9" s="3"/>
      <c r="B9" s="5"/>
      <c r="C9" s="5"/>
      <c r="D9" s="5"/>
      <c r="E9" s="5"/>
      <c r="F9" s="5"/>
      <c r="G9" s="5"/>
      <c r="H9" s="5"/>
      <c r="I9" s="5"/>
      <c r="J9" s="5"/>
      <c r="K9" s="5"/>
      <c r="L9" s="11"/>
    </row>
    <row r="10" spans="1:12" ht="30" customHeight="1">
      <c r="A10" s="251" t="s">
        <v>50</v>
      </c>
      <c r="B10" s="253" t="s">
        <v>51</v>
      </c>
      <c r="C10" s="255" t="s">
        <v>337</v>
      </c>
      <c r="D10" s="256"/>
      <c r="E10" s="257"/>
      <c r="F10" s="255" t="s">
        <v>290</v>
      </c>
      <c r="G10" s="256"/>
      <c r="H10" s="257"/>
      <c r="I10" s="258" t="s">
        <v>338</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9" t="s">
        <v>292</v>
      </c>
      <c r="B8" s="249"/>
      <c r="C8" s="250"/>
      <c r="D8" s="250"/>
      <c r="E8" s="250"/>
      <c r="F8" s="250"/>
      <c r="G8" s="250"/>
      <c r="H8" s="250"/>
      <c r="I8" s="250"/>
      <c r="J8" s="250"/>
      <c r="K8" s="19"/>
      <c r="L8" s="19"/>
    </row>
    <row r="9" spans="1:12" ht="12" customHeight="1">
      <c r="A9" s="3"/>
      <c r="B9" s="5"/>
      <c r="C9" s="5"/>
      <c r="D9" s="5"/>
      <c r="E9" s="5"/>
      <c r="F9" s="5"/>
      <c r="G9" s="5"/>
      <c r="H9" s="5"/>
      <c r="I9" s="5"/>
      <c r="J9" s="5"/>
      <c r="K9" s="5"/>
      <c r="L9" s="11"/>
    </row>
    <row r="10" spans="1:12" ht="20.25" customHeight="1">
      <c r="A10" s="251" t="s">
        <v>50</v>
      </c>
      <c r="B10" s="253" t="s">
        <v>51</v>
      </c>
      <c r="C10" s="255" t="s">
        <v>289</v>
      </c>
      <c r="D10" s="256"/>
      <c r="E10" s="257"/>
      <c r="F10" s="255" t="s">
        <v>290</v>
      </c>
      <c r="G10" s="256"/>
      <c r="H10" s="257"/>
      <c r="I10" s="258" t="s">
        <v>291</v>
      </c>
      <c r="J10" s="259"/>
      <c r="K10" s="260"/>
      <c r="L10" s="11"/>
    </row>
    <row r="11" spans="1:12" ht="22.5" customHeight="1">
      <c r="A11" s="252"/>
      <c r="B11" s="254"/>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92"/>
  <sheetViews>
    <sheetView tabSelected="1" zoomScale="85" zoomScaleNormal="85" zoomScaleSheetLayoutView="100" workbookViewId="0">
      <selection activeCell="G11" sqref="G11"/>
    </sheetView>
  </sheetViews>
  <sheetFormatPr defaultColWidth="9.140625" defaultRowHeight="12.75"/>
  <cols>
    <col min="1" max="1" width="45.140625" style="183" customWidth="1"/>
    <col min="2" max="2" width="21.85546875" style="202" customWidth="1"/>
    <col min="3" max="5" width="15.140625" style="221" customWidth="1"/>
    <col min="6" max="7" width="16.42578125" style="184" customWidth="1"/>
    <col min="8" max="8" width="16.42578125" style="183" customWidth="1"/>
    <col min="9" max="16384" width="9.140625" style="183"/>
  </cols>
  <sheetData>
    <row r="1" spans="1:5" s="198" customFormat="1" ht="15" customHeight="1">
      <c r="B1" s="199"/>
      <c r="C1" s="261" t="s">
        <v>396</v>
      </c>
      <c r="D1" s="261"/>
      <c r="E1" s="261"/>
    </row>
    <row r="2" spans="1:5" s="198" customFormat="1" ht="15" customHeight="1">
      <c r="A2" s="200"/>
      <c r="B2" s="201"/>
      <c r="C2" s="261" t="s">
        <v>393</v>
      </c>
      <c r="D2" s="261"/>
      <c r="E2" s="261"/>
    </row>
    <row r="3" spans="1:5" s="198" customFormat="1" ht="15">
      <c r="A3" s="200"/>
      <c r="B3" s="201"/>
      <c r="C3" s="262" t="s">
        <v>397</v>
      </c>
      <c r="D3" s="262"/>
      <c r="E3" s="262"/>
    </row>
    <row r="4" spans="1:5" s="198" customFormat="1" ht="8.25" customHeight="1">
      <c r="A4" s="200"/>
      <c r="B4" s="201"/>
      <c r="C4" s="212"/>
      <c r="D4" s="212"/>
      <c r="E4" s="211"/>
    </row>
    <row r="5" spans="1:5" s="198" customFormat="1" ht="33" customHeight="1">
      <c r="A5" s="263" t="s">
        <v>394</v>
      </c>
      <c r="B5" s="263"/>
      <c r="C5" s="263"/>
      <c r="D5" s="263"/>
      <c r="E5" s="263"/>
    </row>
    <row r="6" spans="1:5" ht="6.75" customHeight="1">
      <c r="A6" s="185"/>
      <c r="C6" s="238">
        <v>230740084</v>
      </c>
      <c r="D6" s="238">
        <v>212759382</v>
      </c>
      <c r="E6" s="238">
        <v>218611152</v>
      </c>
    </row>
    <row r="7" spans="1:5" ht="12.75" customHeight="1">
      <c r="A7" s="264" t="s">
        <v>50</v>
      </c>
      <c r="B7" s="264" t="s">
        <v>51</v>
      </c>
      <c r="C7" s="265" t="s">
        <v>341</v>
      </c>
      <c r="D7" s="266"/>
      <c r="E7" s="267"/>
    </row>
    <row r="8" spans="1:5">
      <c r="A8" s="264"/>
      <c r="B8" s="264"/>
      <c r="C8" s="232" t="s">
        <v>139</v>
      </c>
      <c r="D8" s="233" t="s">
        <v>191</v>
      </c>
      <c r="E8" s="234" t="s">
        <v>344</v>
      </c>
    </row>
    <row r="9" spans="1:5">
      <c r="A9" s="222">
        <v>1</v>
      </c>
      <c r="B9" s="222">
        <v>2</v>
      </c>
      <c r="C9" s="235">
        <v>4</v>
      </c>
      <c r="D9" s="236">
        <v>5</v>
      </c>
      <c r="E9" s="237">
        <v>6</v>
      </c>
    </row>
    <row r="10" spans="1:5">
      <c r="A10" s="230"/>
      <c r="B10" s="230"/>
      <c r="C10" s="226"/>
      <c r="D10" s="227"/>
      <c r="E10" s="228"/>
    </row>
    <row r="11" spans="1:5">
      <c r="A11" s="229" t="s">
        <v>59</v>
      </c>
      <c r="B11" s="231" t="s">
        <v>22</v>
      </c>
      <c r="C11" s="223">
        <f>C13+C16+C19+C25+C29+C34+C36+C40+C44</f>
        <v>230740084</v>
      </c>
      <c r="D11" s="224">
        <f>D13+D16+D19+D25+D29+D34+D36+D40+D44</f>
        <v>212759382</v>
      </c>
      <c r="E11" s="225">
        <f>E13+E16+E19+E25+E29+E34+E36+E40+E44</f>
        <v>218611152</v>
      </c>
    </row>
    <row r="12" spans="1:5">
      <c r="A12" s="186"/>
      <c r="B12" s="203"/>
      <c r="C12" s="215"/>
      <c r="D12" s="213"/>
      <c r="E12" s="216"/>
    </row>
    <row r="13" spans="1:5">
      <c r="A13" s="187" t="s">
        <v>18</v>
      </c>
      <c r="B13" s="204" t="s">
        <v>23</v>
      </c>
      <c r="C13" s="215">
        <f>C14</f>
        <v>167001145</v>
      </c>
      <c r="D13" s="214">
        <f t="shared" ref="D13:E13" si="0">D14</f>
        <v>148395163</v>
      </c>
      <c r="E13" s="217">
        <f t="shared" si="0"/>
        <v>152847018</v>
      </c>
    </row>
    <row r="14" spans="1:5">
      <c r="A14" s="188" t="s">
        <v>1</v>
      </c>
      <c r="B14" s="204" t="s">
        <v>25</v>
      </c>
      <c r="C14" s="215">
        <v>167001145</v>
      </c>
      <c r="D14" s="214">
        <v>148395163</v>
      </c>
      <c r="E14" s="217">
        <v>152847018</v>
      </c>
    </row>
    <row r="15" spans="1:5">
      <c r="A15" s="188"/>
      <c r="B15" s="204"/>
      <c r="C15" s="215"/>
      <c r="D15" s="213"/>
      <c r="E15" s="216"/>
    </row>
    <row r="16" spans="1:5" ht="38.25">
      <c r="A16" s="189" t="s">
        <v>9</v>
      </c>
      <c r="B16" s="204" t="s">
        <v>26</v>
      </c>
      <c r="C16" s="215">
        <f>C17</f>
        <v>25733464</v>
      </c>
      <c r="D16" s="214">
        <f>D17</f>
        <v>28002753</v>
      </c>
      <c r="E16" s="217">
        <f>E17</f>
        <v>29831577</v>
      </c>
    </row>
    <row r="17" spans="1:7" ht="38.25">
      <c r="A17" s="188" t="s">
        <v>10</v>
      </c>
      <c r="B17" s="204" t="s">
        <v>27</v>
      </c>
      <c r="C17" s="215">
        <v>25733464</v>
      </c>
      <c r="D17" s="214">
        <v>28002753</v>
      </c>
      <c r="E17" s="217">
        <v>29831577</v>
      </c>
    </row>
    <row r="18" spans="1:7">
      <c r="A18" s="188"/>
      <c r="B18" s="204"/>
      <c r="C18" s="215"/>
      <c r="D18" s="214"/>
      <c r="E18" s="217"/>
    </row>
    <row r="19" spans="1:7">
      <c r="A19" s="189" t="s">
        <v>2</v>
      </c>
      <c r="B19" s="204" t="s">
        <v>28</v>
      </c>
      <c r="C19" s="215">
        <f>C20+C21+C22+C23</f>
        <v>14790509</v>
      </c>
      <c r="D19" s="214">
        <f t="shared" ref="D19:E19" si="1">D20+D21+D22+D23</f>
        <v>14180500</v>
      </c>
      <c r="E19" s="217">
        <f t="shared" si="1"/>
        <v>14242500</v>
      </c>
    </row>
    <row r="20" spans="1:7" ht="25.5">
      <c r="A20" s="188" t="s">
        <v>58</v>
      </c>
      <c r="B20" s="204" t="s">
        <v>29</v>
      </c>
      <c r="C20" s="215">
        <v>8630000</v>
      </c>
      <c r="D20" s="214">
        <v>11917000</v>
      </c>
      <c r="E20" s="217">
        <v>11917000</v>
      </c>
    </row>
    <row r="21" spans="1:7">
      <c r="A21" s="188" t="s">
        <v>345</v>
      </c>
      <c r="B21" s="204" t="s">
        <v>350</v>
      </c>
      <c r="C21" s="215">
        <v>4000000</v>
      </c>
      <c r="D21" s="214">
        <v>50000</v>
      </c>
      <c r="E21" s="217">
        <v>25000</v>
      </c>
    </row>
    <row r="22" spans="1:7">
      <c r="A22" s="188" t="s">
        <v>346</v>
      </c>
      <c r="B22" s="204" t="s">
        <v>349</v>
      </c>
      <c r="C22" s="215">
        <v>2509</v>
      </c>
      <c r="D22" s="214">
        <v>2500</v>
      </c>
      <c r="E22" s="217">
        <v>2500</v>
      </c>
    </row>
    <row r="23" spans="1:7" ht="25.5">
      <c r="A23" s="188" t="s">
        <v>347</v>
      </c>
      <c r="B23" s="204" t="s">
        <v>348</v>
      </c>
      <c r="C23" s="215">
        <v>2158000</v>
      </c>
      <c r="D23" s="214">
        <v>2211000</v>
      </c>
      <c r="E23" s="217">
        <v>2298000</v>
      </c>
    </row>
    <row r="24" spans="1:7">
      <c r="A24" s="188"/>
      <c r="B24" s="204"/>
      <c r="C24" s="215"/>
      <c r="D24" s="214"/>
      <c r="E24" s="217"/>
    </row>
    <row r="25" spans="1:7">
      <c r="A25" s="189" t="s">
        <v>56</v>
      </c>
      <c r="B25" s="204" t="s">
        <v>37</v>
      </c>
      <c r="C25" s="215">
        <f>SUM(C26:C27)</f>
        <v>4510726</v>
      </c>
      <c r="D25" s="214">
        <f t="shared" ref="D25:E25" si="2">SUM(D26:D27)</f>
        <v>4000726</v>
      </c>
      <c r="E25" s="217">
        <f t="shared" si="2"/>
        <v>4118726</v>
      </c>
    </row>
    <row r="26" spans="1:7" ht="38.25">
      <c r="A26" s="188" t="s">
        <v>391</v>
      </c>
      <c r="B26" s="204" t="s">
        <v>390</v>
      </c>
      <c r="C26" s="215">
        <v>3380726</v>
      </c>
      <c r="D26" s="214">
        <v>2870726</v>
      </c>
      <c r="E26" s="217">
        <v>2988726</v>
      </c>
    </row>
    <row r="27" spans="1:7" ht="38.25">
      <c r="A27" s="188" t="s">
        <v>17</v>
      </c>
      <c r="B27" s="204" t="s">
        <v>38</v>
      </c>
      <c r="C27" s="215">
        <v>1130000</v>
      </c>
      <c r="D27" s="214">
        <v>1130000</v>
      </c>
      <c r="E27" s="217">
        <v>1130000</v>
      </c>
    </row>
    <row r="28" spans="1:7">
      <c r="A28" s="188"/>
      <c r="B28" s="204"/>
      <c r="C28" s="215"/>
      <c r="D28" s="214"/>
      <c r="E28" s="217"/>
    </row>
    <row r="29" spans="1:7" ht="38.25">
      <c r="A29" s="187" t="s">
        <v>13</v>
      </c>
      <c r="B29" s="204" t="s">
        <v>39</v>
      </c>
      <c r="C29" s="215">
        <f>SUM(C30:C32)</f>
        <v>15675000</v>
      </c>
      <c r="D29" s="214">
        <f t="shared" ref="D29:E29" si="3">SUM(D30:D32)</f>
        <v>15675000</v>
      </c>
      <c r="E29" s="217">
        <f t="shared" si="3"/>
        <v>15675000</v>
      </c>
      <c r="G29" s="197">
        <f>SUM(C30:C32)-C29</f>
        <v>0</v>
      </c>
    </row>
    <row r="30" spans="1:7" ht="89.25">
      <c r="A30" s="188" t="s">
        <v>60</v>
      </c>
      <c r="B30" s="204" t="s">
        <v>41</v>
      </c>
      <c r="C30" s="215">
        <f>250000+10115000+417000</f>
        <v>10782000</v>
      </c>
      <c r="D30" s="214">
        <f>15675000-5309000-1000+417000</f>
        <v>10782000</v>
      </c>
      <c r="E30" s="217">
        <f>D30</f>
        <v>10782000</v>
      </c>
    </row>
    <row r="31" spans="1:7" ht="25.5">
      <c r="A31" s="188" t="s">
        <v>14</v>
      </c>
      <c r="B31" s="204" t="s">
        <v>42</v>
      </c>
      <c r="C31" s="215">
        <v>0</v>
      </c>
      <c r="D31" s="214">
        <v>0</v>
      </c>
      <c r="E31" s="217">
        <v>0</v>
      </c>
    </row>
    <row r="32" spans="1:7" ht="89.25">
      <c r="A32" s="190" t="s">
        <v>80</v>
      </c>
      <c r="B32" s="204" t="s">
        <v>77</v>
      </c>
      <c r="C32" s="215">
        <f>93000+4800000</f>
        <v>4893000</v>
      </c>
      <c r="D32" s="214">
        <f>C32</f>
        <v>4893000</v>
      </c>
      <c r="E32" s="217">
        <f>C32</f>
        <v>4893000</v>
      </c>
    </row>
    <row r="33" spans="1:5">
      <c r="A33" s="190"/>
      <c r="B33" s="204"/>
      <c r="C33" s="215"/>
      <c r="D33" s="214"/>
      <c r="E33" s="217"/>
    </row>
    <row r="34" spans="1:5" ht="25.5">
      <c r="A34" s="189" t="s">
        <v>19</v>
      </c>
      <c r="B34" s="204" t="s">
        <v>43</v>
      </c>
      <c r="C34" s="215">
        <v>237240</v>
      </c>
      <c r="D34" s="214">
        <v>237240</v>
      </c>
      <c r="E34" s="217">
        <v>237240</v>
      </c>
    </row>
    <row r="35" spans="1:5">
      <c r="A35" s="188"/>
      <c r="B35" s="204"/>
      <c r="C35" s="215"/>
      <c r="D35" s="214"/>
      <c r="E35" s="217"/>
    </row>
    <row r="36" spans="1:5" ht="25.5">
      <c r="A36" s="189" t="s">
        <v>141</v>
      </c>
      <c r="B36" s="204" t="s">
        <v>46</v>
      </c>
      <c r="C36" s="215">
        <f>SUM(C37:C38)</f>
        <v>100000</v>
      </c>
      <c r="D36" s="214">
        <f t="shared" ref="D36:E36" si="4">SUM(D37:D38)</f>
        <v>0</v>
      </c>
      <c r="E36" s="217">
        <f t="shared" si="4"/>
        <v>0</v>
      </c>
    </row>
    <row r="37" spans="1:5">
      <c r="A37" s="188" t="s">
        <v>63</v>
      </c>
      <c r="B37" s="204" t="s">
        <v>64</v>
      </c>
      <c r="C37" s="215">
        <v>100000</v>
      </c>
      <c r="D37" s="214"/>
      <c r="E37" s="217"/>
    </row>
    <row r="38" spans="1:5">
      <c r="A38" s="188" t="s">
        <v>67</v>
      </c>
      <c r="B38" s="204" t="s">
        <v>70</v>
      </c>
      <c r="C38" s="215">
        <v>0</v>
      </c>
      <c r="D38" s="214"/>
      <c r="E38" s="217"/>
    </row>
    <row r="39" spans="1:5">
      <c r="A39" s="188"/>
      <c r="B39" s="204"/>
      <c r="C39" s="215"/>
      <c r="D39" s="214"/>
      <c r="E39" s="217"/>
    </row>
    <row r="40" spans="1:5" ht="25.5">
      <c r="A40" s="189" t="s">
        <v>20</v>
      </c>
      <c r="B40" s="204" t="s">
        <v>47</v>
      </c>
      <c r="C40" s="215">
        <f>C41+C42</f>
        <v>2194000</v>
      </c>
      <c r="D40" s="214">
        <f>D41+D42</f>
        <v>1770000</v>
      </c>
      <c r="E40" s="217">
        <f>E41+E42</f>
        <v>1161091</v>
      </c>
    </row>
    <row r="41" spans="1:5" ht="76.5">
      <c r="A41" s="188" t="s">
        <v>342</v>
      </c>
      <c r="B41" s="204" t="s">
        <v>343</v>
      </c>
      <c r="C41" s="215">
        <v>1894000</v>
      </c>
      <c r="D41" s="214">
        <v>1470000</v>
      </c>
      <c r="E41" s="217">
        <v>861091</v>
      </c>
    </row>
    <row r="42" spans="1:5" ht="38.25">
      <c r="A42" s="188" t="s">
        <v>79</v>
      </c>
      <c r="B42" s="204" t="s">
        <v>55</v>
      </c>
      <c r="C42" s="215">
        <v>300000</v>
      </c>
      <c r="D42" s="214">
        <v>300000</v>
      </c>
      <c r="E42" s="217">
        <v>300000</v>
      </c>
    </row>
    <row r="43" spans="1:5">
      <c r="A43" s="188"/>
      <c r="B43" s="204"/>
      <c r="C43" s="215"/>
      <c r="D43" s="214"/>
      <c r="E43" s="217"/>
    </row>
    <row r="44" spans="1:5">
      <c r="A44" s="189" t="s">
        <v>15</v>
      </c>
      <c r="B44" s="204" t="s">
        <v>49</v>
      </c>
      <c r="C44" s="215">
        <v>498000</v>
      </c>
      <c r="D44" s="214">
        <v>498000</v>
      </c>
      <c r="E44" s="217">
        <v>498000</v>
      </c>
    </row>
    <row r="45" spans="1:5">
      <c r="A45" s="188"/>
      <c r="B45" s="204"/>
      <c r="C45" s="215"/>
      <c r="D45" s="214"/>
      <c r="E45" s="217"/>
    </row>
    <row r="46" spans="1:5">
      <c r="A46" s="186" t="s">
        <v>270</v>
      </c>
      <c r="B46" s="205" t="s">
        <v>271</v>
      </c>
      <c r="C46" s="218">
        <f>C48+C85</f>
        <v>1092458750.8700001</v>
      </c>
      <c r="D46" s="219">
        <f>D48+D85</f>
        <v>1637978576.21</v>
      </c>
      <c r="E46" s="220">
        <f>E48+E85</f>
        <v>1539514100.48</v>
      </c>
    </row>
    <row r="47" spans="1:5">
      <c r="A47" s="188"/>
      <c r="B47" s="204"/>
      <c r="C47" s="215"/>
      <c r="D47" s="214"/>
      <c r="E47" s="217"/>
    </row>
    <row r="48" spans="1:5" ht="38.25">
      <c r="A48" s="187" t="s">
        <v>65</v>
      </c>
      <c r="B48" s="206" t="s">
        <v>57</v>
      </c>
      <c r="C48" s="215">
        <f>C49+C53+C67+C82</f>
        <v>1085381727.8700001</v>
      </c>
      <c r="D48" s="214">
        <f>D49+D53+D67+D82</f>
        <v>1637978576.21</v>
      </c>
      <c r="E48" s="217">
        <f>E49+E53+E67+E82</f>
        <v>1539514100.48</v>
      </c>
    </row>
    <row r="49" spans="1:8" ht="25.5">
      <c r="A49" s="188" t="s">
        <v>75</v>
      </c>
      <c r="B49" s="206" t="s">
        <v>134</v>
      </c>
      <c r="C49" s="215">
        <f>C50+C51</f>
        <v>46590640.799999997</v>
      </c>
      <c r="D49" s="214">
        <f t="shared" ref="D49:E49" si="5">D50+D51</f>
        <v>39711547.200000003</v>
      </c>
      <c r="E49" s="217">
        <f t="shared" si="5"/>
        <v>41122395.399999999</v>
      </c>
    </row>
    <row r="50" spans="1:8" ht="25.5">
      <c r="A50" s="191" t="s">
        <v>351</v>
      </c>
      <c r="B50" s="206" t="s">
        <v>352</v>
      </c>
      <c r="C50" s="215">
        <v>46590640.799999997</v>
      </c>
      <c r="D50" s="214">
        <v>39711547.200000003</v>
      </c>
      <c r="E50" s="217">
        <v>41122395.399999999</v>
      </c>
    </row>
    <row r="51" spans="1:8" ht="39.75" customHeight="1">
      <c r="A51" s="191" t="s">
        <v>340</v>
      </c>
      <c r="B51" s="206" t="s">
        <v>339</v>
      </c>
      <c r="C51" s="215"/>
      <c r="D51" s="214">
        <v>0</v>
      </c>
      <c r="E51" s="217">
        <v>0</v>
      </c>
    </row>
    <row r="52" spans="1:8">
      <c r="A52" s="191"/>
      <c r="B52" s="206"/>
      <c r="C52" s="215"/>
      <c r="D52" s="214"/>
      <c r="E52" s="217"/>
    </row>
    <row r="53" spans="1:8" ht="25.5">
      <c r="A53" s="188" t="s">
        <v>71</v>
      </c>
      <c r="B53" s="206" t="s">
        <v>135</v>
      </c>
      <c r="C53" s="215">
        <f>SUM(C54:C65)</f>
        <v>341470174.31</v>
      </c>
      <c r="D53" s="214">
        <f>SUM(D54:D65)</f>
        <v>886221211.46000004</v>
      </c>
      <c r="E53" s="217">
        <f>SUM(E54:E65)</f>
        <v>778791355.41000009</v>
      </c>
    </row>
    <row r="54" spans="1:8" ht="67.5" customHeight="1">
      <c r="A54" s="191" t="s">
        <v>353</v>
      </c>
      <c r="B54" s="206" t="s">
        <v>354</v>
      </c>
      <c r="C54" s="215">
        <v>3400000</v>
      </c>
      <c r="D54" s="214">
        <v>1700000</v>
      </c>
      <c r="E54" s="217">
        <v>2254500</v>
      </c>
    </row>
    <row r="55" spans="1:8" ht="63" customHeight="1">
      <c r="A55" s="191" t="s">
        <v>355</v>
      </c>
      <c r="B55" s="206" t="s">
        <v>354</v>
      </c>
      <c r="C55" s="215">
        <v>29005750</v>
      </c>
      <c r="D55" s="214">
        <v>90874250</v>
      </c>
      <c r="E55" s="217">
        <v>462548426.54000002</v>
      </c>
    </row>
    <row r="56" spans="1:8" ht="63" customHeight="1">
      <c r="A56" s="191" t="s">
        <v>356</v>
      </c>
      <c r="B56" s="207" t="s">
        <v>354</v>
      </c>
      <c r="C56" s="215"/>
      <c r="D56" s="214">
        <v>244172538.50999999</v>
      </c>
      <c r="E56" s="217"/>
    </row>
    <row r="57" spans="1:8" ht="57" customHeight="1">
      <c r="A57" s="191" t="s">
        <v>357</v>
      </c>
      <c r="B57" s="208" t="s">
        <v>354</v>
      </c>
      <c r="C57" s="215"/>
      <c r="D57" s="214">
        <v>222222222</v>
      </c>
      <c r="E57" s="217"/>
    </row>
    <row r="58" spans="1:8" ht="90" customHeight="1">
      <c r="A58" s="191" t="s">
        <v>358</v>
      </c>
      <c r="B58" s="206" t="s">
        <v>359</v>
      </c>
      <c r="C58" s="215">
        <v>5785750</v>
      </c>
      <c r="D58" s="214">
        <v>5810750</v>
      </c>
      <c r="E58" s="217">
        <v>5839250</v>
      </c>
    </row>
    <row r="59" spans="1:8" ht="39" customHeight="1">
      <c r="A59" s="191" t="s">
        <v>360</v>
      </c>
      <c r="B59" s="206" t="s">
        <v>361</v>
      </c>
      <c r="C59" s="215">
        <v>15600800</v>
      </c>
      <c r="D59" s="214">
        <v>16305700</v>
      </c>
      <c r="E59" s="217">
        <v>0</v>
      </c>
    </row>
    <row r="60" spans="1:8" s="184" customFormat="1" ht="51.75" customHeight="1">
      <c r="A60" s="191" t="s">
        <v>362</v>
      </c>
      <c r="B60" s="206" t="s">
        <v>363</v>
      </c>
      <c r="C60" s="215">
        <v>534400</v>
      </c>
      <c r="D60" s="214">
        <v>0</v>
      </c>
      <c r="E60" s="217">
        <v>0</v>
      </c>
      <c r="H60" s="183"/>
    </row>
    <row r="61" spans="1:8" s="184" customFormat="1" ht="76.5">
      <c r="A61" s="192" t="s">
        <v>364</v>
      </c>
      <c r="B61" s="208" t="s">
        <v>363</v>
      </c>
      <c r="C61" s="215">
        <v>230700</v>
      </c>
      <c r="D61" s="214">
        <v>219700</v>
      </c>
      <c r="E61" s="217">
        <v>219700</v>
      </c>
      <c r="H61" s="183"/>
    </row>
    <row r="62" spans="1:8" s="184" customFormat="1" ht="38.25">
      <c r="A62" s="191" t="s">
        <v>365</v>
      </c>
      <c r="B62" s="206" t="s">
        <v>363</v>
      </c>
      <c r="C62" s="215">
        <v>379500</v>
      </c>
      <c r="D62" s="214">
        <v>335800</v>
      </c>
      <c r="E62" s="217">
        <v>330400</v>
      </c>
      <c r="H62" s="183"/>
    </row>
    <row r="63" spans="1:8" s="184" customFormat="1" ht="38.25">
      <c r="A63" s="191" t="s">
        <v>366</v>
      </c>
      <c r="B63" s="206" t="s">
        <v>363</v>
      </c>
      <c r="C63" s="215">
        <v>438269.62</v>
      </c>
      <c r="D63" s="214">
        <v>6108.29</v>
      </c>
      <c r="E63" s="217">
        <v>6108.29</v>
      </c>
      <c r="H63" s="183"/>
    </row>
    <row r="64" spans="1:8" s="184" customFormat="1" ht="114.75">
      <c r="A64" s="191" t="s">
        <v>367</v>
      </c>
      <c r="B64" s="206" t="s">
        <v>363</v>
      </c>
      <c r="C64" s="215">
        <v>26366.89</v>
      </c>
      <c r="D64" s="214">
        <v>25955.57</v>
      </c>
      <c r="E64" s="217">
        <v>25723.03</v>
      </c>
      <c r="H64" s="183"/>
    </row>
    <row r="65" spans="1:8" s="184" customFormat="1" ht="25.5">
      <c r="A65" s="193" t="s">
        <v>368</v>
      </c>
      <c r="B65" s="208" t="s">
        <v>363</v>
      </c>
      <c r="C65" s="215">
        <v>286068637.80000001</v>
      </c>
      <c r="D65" s="214">
        <f>296068637.8+8479549.29</f>
        <v>304548187.09000003</v>
      </c>
      <c r="E65" s="217">
        <f>296068637.8+11498609.75</f>
        <v>307567247.55000001</v>
      </c>
      <c r="H65" s="183"/>
    </row>
    <row r="66" spans="1:8" s="184" customFormat="1">
      <c r="A66" s="191"/>
      <c r="B66" s="206"/>
      <c r="C66" s="215"/>
      <c r="D66" s="214"/>
      <c r="E66" s="217"/>
      <c r="H66" s="183"/>
    </row>
    <row r="67" spans="1:8" s="184" customFormat="1" ht="25.5">
      <c r="A67" s="188" t="s">
        <v>76</v>
      </c>
      <c r="B67" s="206" t="s">
        <v>112</v>
      </c>
      <c r="C67" s="215">
        <f>SUM(C68:C80)</f>
        <v>697295033.34000003</v>
      </c>
      <c r="D67" s="214">
        <f>SUM(D68:D80)</f>
        <v>712019938.13</v>
      </c>
      <c r="E67" s="217">
        <f>SUM(E68:E80)</f>
        <v>719574470.25</v>
      </c>
      <c r="H67" s="183"/>
    </row>
    <row r="68" spans="1:8" s="184" customFormat="1" ht="68.25" customHeight="1">
      <c r="A68" s="191" t="s">
        <v>369</v>
      </c>
      <c r="B68" s="206" t="s">
        <v>370</v>
      </c>
      <c r="C68" s="215">
        <v>6140661.2000000002</v>
      </c>
      <c r="D68" s="214">
        <v>4918525.4400000004</v>
      </c>
      <c r="E68" s="217">
        <v>4912528.96</v>
      </c>
      <c r="H68" s="183"/>
    </row>
    <row r="69" spans="1:8" s="184" customFormat="1" ht="38.25">
      <c r="A69" s="191" t="s">
        <v>371</v>
      </c>
      <c r="B69" s="206" t="s">
        <v>370</v>
      </c>
      <c r="C69" s="215">
        <v>366140.1</v>
      </c>
      <c r="D69" s="214">
        <v>369351.5</v>
      </c>
      <c r="E69" s="217">
        <v>382325.56</v>
      </c>
      <c r="H69" s="183"/>
    </row>
    <row r="70" spans="1:8" s="184" customFormat="1" ht="76.5">
      <c r="A70" s="191" t="s">
        <v>372</v>
      </c>
      <c r="B70" s="206" t="s">
        <v>370</v>
      </c>
      <c r="C70" s="215">
        <v>14000</v>
      </c>
      <c r="D70" s="214">
        <v>14000</v>
      </c>
      <c r="E70" s="217">
        <v>14000</v>
      </c>
      <c r="H70" s="183"/>
    </row>
    <row r="71" spans="1:8" s="184" customFormat="1" ht="38.25">
      <c r="A71" s="191" t="s">
        <v>373</v>
      </c>
      <c r="B71" s="206" t="s">
        <v>370</v>
      </c>
      <c r="C71" s="215">
        <v>35000</v>
      </c>
      <c r="D71" s="214">
        <v>35000</v>
      </c>
      <c r="E71" s="217">
        <v>35000</v>
      </c>
      <c r="H71" s="183"/>
    </row>
    <row r="72" spans="1:8" s="184" customFormat="1" ht="38.25">
      <c r="A72" s="191" t="s">
        <v>374</v>
      </c>
      <c r="B72" s="206" t="s">
        <v>370</v>
      </c>
      <c r="C72" s="215">
        <v>4922960.71</v>
      </c>
      <c r="D72" s="214">
        <v>4922960.71</v>
      </c>
      <c r="E72" s="217">
        <v>4922960.7</v>
      </c>
      <c r="H72" s="183"/>
    </row>
    <row r="73" spans="1:8" s="184" customFormat="1" ht="63.75">
      <c r="A73" s="191" t="s">
        <v>375</v>
      </c>
      <c r="B73" s="206" t="s">
        <v>370</v>
      </c>
      <c r="C73" s="215">
        <v>42738210</v>
      </c>
      <c r="D73" s="214">
        <v>55320000</v>
      </c>
      <c r="E73" s="217">
        <v>57532800</v>
      </c>
      <c r="H73" s="183"/>
    </row>
    <row r="74" spans="1:8" s="184" customFormat="1" ht="53.25" customHeight="1">
      <c r="A74" s="191" t="s">
        <v>376</v>
      </c>
      <c r="B74" s="206" t="s">
        <v>377</v>
      </c>
      <c r="C74" s="215">
        <v>6883340</v>
      </c>
      <c r="D74" s="214">
        <v>7967440</v>
      </c>
      <c r="E74" s="217">
        <v>7967440</v>
      </c>
      <c r="H74" s="183"/>
    </row>
    <row r="75" spans="1:8" s="184" customFormat="1" ht="89.25">
      <c r="A75" s="191" t="s">
        <v>378</v>
      </c>
      <c r="B75" s="206" t="s">
        <v>379</v>
      </c>
      <c r="C75" s="215">
        <v>5594187.8600000003</v>
      </c>
      <c r="D75" s="214">
        <v>5923107.0099999998</v>
      </c>
      <c r="E75" s="217">
        <v>5923107.0099999998</v>
      </c>
      <c r="H75" s="183"/>
    </row>
    <row r="76" spans="1:8" s="184" customFormat="1" ht="51">
      <c r="A76" s="191" t="s">
        <v>380</v>
      </c>
      <c r="B76" s="206" t="s">
        <v>381</v>
      </c>
      <c r="C76" s="215">
        <v>3343489.6999999993</v>
      </c>
      <c r="D76" s="214">
        <v>3378621</v>
      </c>
      <c r="E76" s="217">
        <v>3514692</v>
      </c>
      <c r="H76" s="183"/>
    </row>
    <row r="77" spans="1:8" s="184" customFormat="1" ht="63.75">
      <c r="A77" s="191" t="s">
        <v>382</v>
      </c>
      <c r="B77" s="206" t="s">
        <v>383</v>
      </c>
      <c r="C77" s="215">
        <v>9704.2199999999993</v>
      </c>
      <c r="D77" s="214">
        <v>108967.95</v>
      </c>
      <c r="E77" s="217">
        <v>4005.55</v>
      </c>
      <c r="H77" s="183"/>
    </row>
    <row r="78" spans="1:8" s="184" customFormat="1" ht="51">
      <c r="A78" s="191" t="s">
        <v>395</v>
      </c>
      <c r="B78" s="206" t="s">
        <v>384</v>
      </c>
      <c r="C78" s="215">
        <v>7641881.75</v>
      </c>
      <c r="D78" s="214">
        <v>7696475.5599999996</v>
      </c>
      <c r="E78" s="217">
        <v>7917034.5800000001</v>
      </c>
      <c r="H78" s="183"/>
    </row>
    <row r="79" spans="1:8" ht="63.75" customHeight="1">
      <c r="A79" s="191" t="s">
        <v>385</v>
      </c>
      <c r="B79" s="206" t="s">
        <v>387</v>
      </c>
      <c r="C79" s="215">
        <v>16170957.800000001</v>
      </c>
      <c r="D79" s="214">
        <v>16630088.960000001</v>
      </c>
      <c r="E79" s="217">
        <v>8630275.8900000006</v>
      </c>
    </row>
    <row r="80" spans="1:8" ht="25.5">
      <c r="A80" s="191" t="s">
        <v>386</v>
      </c>
      <c r="B80" s="206" t="s">
        <v>387</v>
      </c>
      <c r="C80" s="215">
        <v>603434500</v>
      </c>
      <c r="D80" s="214">
        <v>604735400</v>
      </c>
      <c r="E80" s="217">
        <v>617818300</v>
      </c>
    </row>
    <row r="81" spans="1:7">
      <c r="A81" s="191"/>
      <c r="B81" s="207"/>
      <c r="C81" s="215"/>
      <c r="D81" s="214"/>
      <c r="E81" s="217"/>
    </row>
    <row r="82" spans="1:7">
      <c r="A82" s="188" t="s">
        <v>54</v>
      </c>
      <c r="B82" s="206" t="s">
        <v>130</v>
      </c>
      <c r="C82" s="215">
        <f>SUM(C83:C83)</f>
        <v>25879.42</v>
      </c>
      <c r="D82" s="214">
        <f>SUM(D83:D83)</f>
        <v>25879.42</v>
      </c>
      <c r="E82" s="217">
        <f>SUM(E83:E83)</f>
        <v>25879.42</v>
      </c>
    </row>
    <row r="83" spans="1:7" ht="38.25" customHeight="1">
      <c r="A83" s="191" t="s">
        <v>388</v>
      </c>
      <c r="B83" s="206" t="s">
        <v>389</v>
      </c>
      <c r="C83" s="239">
        <v>25879.42</v>
      </c>
      <c r="D83" s="240">
        <v>25879.42</v>
      </c>
      <c r="E83" s="241">
        <v>25879.42</v>
      </c>
      <c r="F83" s="183"/>
      <c r="G83" s="183"/>
    </row>
    <row r="84" spans="1:7">
      <c r="A84" s="191"/>
      <c r="B84" s="207"/>
      <c r="C84" s="239"/>
      <c r="D84" s="240"/>
      <c r="E84" s="241"/>
      <c r="F84" s="183"/>
      <c r="G84" s="183"/>
    </row>
    <row r="85" spans="1:7">
      <c r="A85" s="189" t="s">
        <v>256</v>
      </c>
      <c r="B85" s="206" t="s">
        <v>257</v>
      </c>
      <c r="C85" s="239">
        <f>C86</f>
        <v>7077023</v>
      </c>
      <c r="D85" s="240"/>
      <c r="E85" s="241"/>
      <c r="F85" s="183"/>
      <c r="G85" s="183"/>
    </row>
    <row r="86" spans="1:7" ht="25.5">
      <c r="A86" s="188" t="s">
        <v>258</v>
      </c>
      <c r="B86" s="206" t="s">
        <v>392</v>
      </c>
      <c r="C86" s="239">
        <v>7077023</v>
      </c>
      <c r="D86" s="240"/>
      <c r="E86" s="241"/>
      <c r="F86" s="183"/>
      <c r="G86" s="183"/>
    </row>
    <row r="87" spans="1:7">
      <c r="A87" s="194"/>
      <c r="B87" s="209"/>
      <c r="C87" s="242"/>
      <c r="D87" s="243"/>
      <c r="E87" s="244"/>
      <c r="F87" s="183"/>
      <c r="G87" s="183"/>
    </row>
    <row r="88" spans="1:7">
      <c r="A88" s="195" t="s">
        <v>66</v>
      </c>
      <c r="B88" s="210"/>
      <c r="C88" s="245">
        <f>C11+C46</f>
        <v>1323198834.8700001</v>
      </c>
      <c r="D88" s="246">
        <f>D11+D46</f>
        <v>1850737958.21</v>
      </c>
      <c r="E88" s="247">
        <f>E11+E46</f>
        <v>1758125252.48</v>
      </c>
      <c r="F88" s="183"/>
      <c r="G88" s="183"/>
    </row>
    <row r="89" spans="1:7">
      <c r="C89" s="248"/>
      <c r="D89" s="248"/>
      <c r="E89" s="248"/>
      <c r="F89" s="183"/>
      <c r="G89" s="183"/>
    </row>
    <row r="90" spans="1:7">
      <c r="C90" s="248"/>
      <c r="D90" s="248"/>
      <c r="E90" s="248"/>
      <c r="F90" s="183"/>
      <c r="G90" s="183"/>
    </row>
    <row r="92" spans="1:7">
      <c r="A92" s="196"/>
    </row>
  </sheetData>
  <mergeCells count="7">
    <mergeCell ref="C1:E1"/>
    <mergeCell ref="C2:E2"/>
    <mergeCell ref="C3:E3"/>
    <mergeCell ref="A5:E5"/>
    <mergeCell ref="A7:A8"/>
    <mergeCell ref="B7:B8"/>
    <mergeCell ref="C7:E7"/>
  </mergeCells>
  <pageMargins left="0.74" right="0.18" top="0.17" bottom="0.17" header="0.17" footer="0.17"/>
  <pageSetup paperSize="9" scale="77" firstPageNumber="44" fitToHeight="3"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
  <sheetViews>
    <sheetView workbookViewId="0">
      <selection activeCell="Q25" sqref="Q25"/>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для руководства</vt:lpstr>
      <vt:lpstr>доходы по федер бюдж</vt:lpstr>
      <vt:lpstr>доходы_ в бюджет МР (2)</vt:lpstr>
      <vt:lpstr>Лист1</vt:lpstr>
      <vt:lpstr>'для руководства'!Заголовки_для_печати</vt:lpstr>
      <vt:lpstr>'доходы по федер бюдж'!Заголовки_для_печати</vt:lpstr>
      <vt:lpstr>'доходы_ в бюджет МР (2)'!Заголовки_для_печати</vt:lpstr>
      <vt:lpstr>'для руководства'!Область_печати</vt:lpstr>
      <vt:lpstr>'доходы по федер бюдж'!Область_печати</vt:lpstr>
      <vt:lpstr>'доходы_ в бюджет МР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2020-11-13T14:32:41Z</cp:lastPrinted>
  <dcterms:created xsi:type="dcterms:W3CDTF">2004-09-13T07:20:24Z</dcterms:created>
  <dcterms:modified xsi:type="dcterms:W3CDTF">2020-12-24T06:54:19Z</dcterms:modified>
</cp:coreProperties>
</file>