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РаспределениеДФ!$A$1:$M$19</definedName>
  </definedNames>
  <calcPr calcId="124519" iterate="1"/>
</workbook>
</file>

<file path=xl/calcChain.xml><?xml version="1.0" encoding="utf-8"?>
<calcChain xmlns="http://schemas.openxmlformats.org/spreadsheetml/2006/main">
  <c r="C16" i="1"/>
  <c r="F16"/>
  <c r="E18"/>
  <c r="C18"/>
  <c r="B16"/>
  <c r="B17"/>
  <c r="I15"/>
  <c r="G15"/>
  <c r="H15"/>
  <c r="F15"/>
  <c r="B18" l="1"/>
  <c r="H18"/>
  <c r="G18"/>
  <c r="B19"/>
  <c r="B15" l="1"/>
  <c r="E15"/>
  <c r="D15"/>
  <c r="C15"/>
  <c r="E27" i="2" l="1"/>
  <c r="D27"/>
  <c r="D18"/>
  <c r="C18"/>
  <c r="E25"/>
  <c r="C25" s="1"/>
  <c r="D31"/>
  <c r="C23"/>
  <c r="C16"/>
  <c r="D22"/>
  <c r="C22" s="1"/>
  <c r="D24"/>
  <c r="C24" s="1"/>
  <c r="E31"/>
  <c r="D29"/>
  <c r="C29" s="1"/>
  <c r="E20"/>
  <c r="C20" s="1"/>
  <c r="D19"/>
  <c r="E19"/>
  <c r="E30"/>
  <c r="C30" s="1"/>
  <c r="E28"/>
  <c r="C28" s="1"/>
  <c r="E26"/>
  <c r="C26" s="1"/>
  <c r="E17"/>
  <c r="C17" s="1"/>
  <c r="E21"/>
  <c r="C21" s="1"/>
  <c r="E15"/>
  <c r="D15"/>
  <c r="C2"/>
  <c r="D11"/>
  <c r="C10"/>
  <c r="E11"/>
  <c r="C7"/>
  <c r="E6"/>
  <c r="D6"/>
  <c r="C8"/>
  <c r="C9"/>
  <c r="C27" l="1"/>
  <c r="C19"/>
  <c r="E32"/>
  <c r="D32"/>
  <c r="C11"/>
  <c r="C3" s="1"/>
  <c r="D13" s="1"/>
  <c r="C31"/>
  <c r="C32" l="1"/>
</calcChain>
</file>

<file path=xl/sharedStrings.xml><?xml version="1.0" encoding="utf-8"?>
<sst xmlns="http://schemas.openxmlformats.org/spreadsheetml/2006/main" count="64" uniqueCount="55">
  <si>
    <t>Муниципальный дорожный фонд</t>
  </si>
  <si>
    <t>В том числе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</si>
  <si>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</si>
  <si>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</si>
  <si>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</si>
  <si>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</si>
  <si>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</si>
  <si>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</si>
  <si>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</si>
  <si>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</si>
  <si>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</si>
  <si>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</si>
  <si>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</si>
  <si>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</si>
  <si>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</si>
  <si>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</si>
  <si>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</si>
  <si>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</si>
  <si>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</si>
  <si>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</si>
  <si>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</si>
  <si>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</si>
  <si>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</si>
  <si>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</si>
  <si>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</si>
  <si>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</si>
  <si>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</si>
  <si>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</si>
  <si>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</si>
  <si>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</si>
  <si>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</si>
  <si>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</si>
  <si>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</si>
  <si>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</si>
  <si>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</si>
  <si>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</si>
  <si>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t>в т.ч. за счет субсидий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</si>
  <si>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района, за исключением автомобильных дорог в границах населенных пунктов городского поселения "Октябрьское"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</si>
  <si>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сельских поселений</t>
  </si>
  <si>
    <t>Приложение № 8</t>
  </si>
  <si>
    <t>в т.ч.за счет остатка акциз на 01.01.2022года</t>
  </si>
  <si>
    <t>Проектирование, строительство и реконструкцию автомобильных дорог общего пользования местного значения 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</t>
  </si>
  <si>
    <t>Приложение № 7</t>
  </si>
  <si>
    <t>Гашение кредиторской задолженности прошлых лет,связанной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</si>
  <si>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лет,связанной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</si>
  <si>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лет,связанной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 за счет остатка средств ликвидируемых муниципальных дорожных фондов сельских поселений на 01.01.2016г.</t>
  </si>
  <si>
    <t>в т.ч. за счет  иных межбюджетных трансфертов поступивших в виде остатков средств ликвидируемых муниципальных дорожных фондом сельских поселений на 01.01.2016г</t>
  </si>
  <si>
    <t>к решению сессии шестого созыва Собрания депутатов № 453 от   18 февраля 2022 года</t>
  </si>
  <si>
    <t>к решению сессии шестого созыва Собрания депутатов № 439 от   24 декабря 2021 года</t>
  </si>
  <si>
    <t xml:space="preserve">  Распределение средств муниципального дорожного фонда  Устьянского муниципального района по направлениям                      на 2022 год</t>
  </si>
  <si>
    <t>Приложение № 9</t>
  </si>
  <si>
    <t>к решению сессии шестого созыва Собрания депутатов № 467 от 25 марта 2022 года</t>
  </si>
  <si>
    <t>к решению сессии шестого созыва Собрания депутатов № 525 от 23 сентября 2022 года</t>
  </si>
  <si>
    <t>Осуществление иных мероприятий, связанных с выполнением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</si>
  <si>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к решению сессии шестого созыва Собрания депутатов № 544 от 25 ноября 2022 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</si>
</sst>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2" fillId="3" borderId="1" xfId="0" applyFont="1" applyFill="1" applyBorder="1" applyAlignment="1">
      <alignment horizontal="right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2" fillId="3" borderId="1" xfId="0" applyFont="1" applyFill="1" applyBorder="1"/>
    <xf numFmtId="0" fontId="11" fillId="3" borderId="0" xfId="0" applyFont="1" applyFill="1" applyBorder="1" applyAlignment="1">
      <alignment horizontal="center" wrapText="1"/>
    </xf>
    <xf numFmtId="0" fontId="9" fillId="3" borderId="1" xfId="0" applyFont="1" applyFill="1" applyBorder="1"/>
    <xf numFmtId="4" fontId="1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4" fontId="1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3" borderId="5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4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view="pageBreakPreview" zoomScaleSheetLayoutView="100" workbookViewId="0">
      <selection activeCell="E2" sqref="E2:G2"/>
    </sheetView>
  </sheetViews>
  <sheetFormatPr defaultColWidth="9.140625" defaultRowHeight="18.75"/>
  <cols>
    <col min="1" max="1" width="30.7109375" style="7" customWidth="1"/>
    <col min="2" max="2" width="15.7109375" style="7" customWidth="1"/>
    <col min="3" max="3" width="26.7109375" style="7" customWidth="1"/>
    <col min="4" max="4" width="26.42578125" style="7" customWidth="1"/>
    <col min="5" max="5" width="24.140625" style="7" customWidth="1"/>
    <col min="6" max="6" width="27.140625" style="7" customWidth="1"/>
    <col min="7" max="7" width="25.7109375" style="7" customWidth="1"/>
    <col min="8" max="8" width="29.7109375" style="7" customWidth="1"/>
    <col min="9" max="9" width="25.7109375" style="7" customWidth="1"/>
    <col min="10" max="13" width="9.140625" style="7" hidden="1" customWidth="1"/>
    <col min="14" max="16384" width="9.140625" style="7"/>
  </cols>
  <sheetData>
    <row r="1" spans="1:9">
      <c r="E1" s="40" t="s">
        <v>42</v>
      </c>
    </row>
    <row r="2" spans="1:9">
      <c r="E2" s="42" t="s">
        <v>54</v>
      </c>
      <c r="F2" s="42"/>
      <c r="G2" s="42"/>
    </row>
    <row r="3" spans="1:9">
      <c r="E3" s="40" t="s">
        <v>50</v>
      </c>
      <c r="F3" s="40"/>
    </row>
    <row r="4" spans="1:9" ht="33.6" customHeight="1">
      <c r="E4" s="42" t="s">
        <v>52</v>
      </c>
      <c r="F4" s="42"/>
      <c r="G4" s="42"/>
    </row>
    <row r="5" spans="1:9">
      <c r="E5" s="40" t="s">
        <v>42</v>
      </c>
      <c r="F5" s="40"/>
      <c r="G5" s="28"/>
      <c r="H5" s="28"/>
    </row>
    <row r="6" spans="1:9" ht="34.5" customHeight="1">
      <c r="E6" s="42" t="s">
        <v>51</v>
      </c>
      <c r="F6" s="42"/>
      <c r="G6" s="42"/>
      <c r="H6" s="39"/>
    </row>
    <row r="7" spans="1:9">
      <c r="E7" s="40" t="s">
        <v>42</v>
      </c>
      <c r="F7" s="40"/>
      <c r="G7" s="28"/>
      <c r="H7" s="28"/>
    </row>
    <row r="8" spans="1:9" ht="34.5" customHeight="1">
      <c r="E8" s="42" t="s">
        <v>47</v>
      </c>
      <c r="F8" s="42"/>
      <c r="G8" s="42"/>
      <c r="H8" s="29"/>
    </row>
    <row r="9" spans="1:9" ht="21" customHeight="1">
      <c r="A9" s="27"/>
      <c r="B9" s="27"/>
      <c r="C9" s="27"/>
      <c r="D9" s="27"/>
      <c r="E9" s="40" t="s">
        <v>39</v>
      </c>
      <c r="F9" s="40"/>
      <c r="G9" s="28"/>
      <c r="H9" s="28"/>
    </row>
    <row r="10" spans="1:9" ht="33" customHeight="1">
      <c r="A10" s="27"/>
      <c r="B10" s="27"/>
      <c r="C10" s="27"/>
      <c r="D10" s="27"/>
      <c r="E10" s="42" t="s">
        <v>48</v>
      </c>
      <c r="F10" s="42"/>
      <c r="G10" s="42"/>
      <c r="H10" s="29"/>
    </row>
    <row r="11" spans="1:9" ht="40.5" customHeight="1">
      <c r="A11" s="43" t="s">
        <v>49</v>
      </c>
      <c r="B11" s="43"/>
      <c r="C11" s="43"/>
      <c r="D11" s="43"/>
      <c r="E11" s="43"/>
      <c r="F11" s="35"/>
      <c r="G11" s="35"/>
      <c r="H11" s="35"/>
    </row>
    <row r="12" spans="1:9" ht="18.75" customHeight="1">
      <c r="A12" s="44" t="s">
        <v>0</v>
      </c>
      <c r="B12" s="44"/>
      <c r="C12" s="45" t="s">
        <v>1</v>
      </c>
      <c r="D12" s="46"/>
      <c r="E12" s="46"/>
      <c r="F12" s="46"/>
      <c r="G12" s="47"/>
      <c r="H12" s="47"/>
      <c r="I12" s="48"/>
    </row>
    <row r="13" spans="1:9" ht="74.25" customHeight="1">
      <c r="A13" s="44"/>
      <c r="B13" s="44"/>
      <c r="C13" s="44" t="s">
        <v>37</v>
      </c>
      <c r="D13" s="44" t="s">
        <v>38</v>
      </c>
      <c r="E13" s="49" t="s">
        <v>41</v>
      </c>
      <c r="F13" s="49" t="s">
        <v>53</v>
      </c>
      <c r="G13" s="49" t="s">
        <v>43</v>
      </c>
      <c r="H13" s="49" t="s">
        <v>44</v>
      </c>
      <c r="I13" s="49" t="s">
        <v>45</v>
      </c>
    </row>
    <row r="14" spans="1:9" ht="180.75" customHeight="1">
      <c r="A14" s="44"/>
      <c r="B14" s="44"/>
      <c r="C14" s="44"/>
      <c r="D14" s="44"/>
      <c r="E14" s="51"/>
      <c r="F14" s="50"/>
      <c r="G14" s="50"/>
      <c r="H14" s="50"/>
      <c r="I14" s="50"/>
    </row>
    <row r="15" spans="1:9" s="8" customFormat="1" ht="34.5" customHeight="1">
      <c r="A15" s="30" t="s">
        <v>2</v>
      </c>
      <c r="B15" s="31">
        <f>B16+B17+B18+B19</f>
        <v>43204972.259999998</v>
      </c>
      <c r="C15" s="31">
        <f>C16+C17+C18</f>
        <v>28645069.710000001</v>
      </c>
      <c r="D15" s="31">
        <f>D16+D17+D18</f>
        <v>6178948</v>
      </c>
      <c r="E15" s="31">
        <f>E16+E17+E18</f>
        <v>0</v>
      </c>
      <c r="F15" s="31">
        <f>F16+F17+F18+F19</f>
        <v>6800600</v>
      </c>
      <c r="G15" s="31">
        <f t="shared" ref="G15:I15" si="0">G16+G17+G18+G19</f>
        <v>527146.93999999994</v>
      </c>
      <c r="H15" s="31">
        <f t="shared" si="0"/>
        <v>1024610.6100000001</v>
      </c>
      <c r="I15" s="31">
        <f t="shared" si="0"/>
        <v>28597</v>
      </c>
    </row>
    <row r="16" spans="1:9" s="8" customFormat="1" ht="36.75" customHeight="1">
      <c r="A16" s="30" t="s">
        <v>3</v>
      </c>
      <c r="B16" s="37">
        <f>C16+D16+E16+F16+G16+H16+I16</f>
        <v>32290991.710000001</v>
      </c>
      <c r="C16" s="41">
        <f>27437934+2253057.71-4200600-308948</f>
        <v>25181443.710000001</v>
      </c>
      <c r="D16" s="31">
        <v>308948</v>
      </c>
      <c r="E16" s="31"/>
      <c r="F16" s="31">
        <f>4200600+1500000+1100000</f>
        <v>6800600</v>
      </c>
      <c r="G16" s="31"/>
      <c r="H16" s="31"/>
      <c r="I16" s="34"/>
    </row>
    <row r="17" spans="1:9" s="8" customFormat="1" ht="36.75" customHeight="1">
      <c r="A17" s="30" t="s">
        <v>36</v>
      </c>
      <c r="B17" s="37">
        <f>C17+D17+E17+F17+G17+H17+I17</f>
        <v>5870000</v>
      </c>
      <c r="C17" s="31"/>
      <c r="D17" s="31">
        <v>5870000</v>
      </c>
      <c r="E17" s="31"/>
      <c r="F17" s="31"/>
      <c r="G17" s="31"/>
      <c r="H17" s="31"/>
      <c r="I17" s="34"/>
    </row>
    <row r="18" spans="1:9" ht="33.75" customHeight="1">
      <c r="A18" s="30" t="s">
        <v>40</v>
      </c>
      <c r="B18" s="37">
        <f>C18+D18+E18+F18+G18+H18+I18</f>
        <v>5015383.55</v>
      </c>
      <c r="C18" s="32">
        <f>350000+2500000+613626</f>
        <v>3463626</v>
      </c>
      <c r="D18" s="31"/>
      <c r="E18" s="31">
        <f>4563626-350000-2500000-1100000-613626</f>
        <v>0</v>
      </c>
      <c r="F18" s="31"/>
      <c r="G18" s="31">
        <f>78240.87+448906.07</f>
        <v>527146.93999999994</v>
      </c>
      <c r="H18" s="31">
        <f>427365.25+447043.05+150202.31</f>
        <v>1024610.6100000001</v>
      </c>
      <c r="I18" s="33"/>
    </row>
    <row r="19" spans="1:9" ht="130.5" customHeight="1">
      <c r="A19" s="30" t="s">
        <v>46</v>
      </c>
      <c r="B19" s="37">
        <f>C19+D19+E19+G19+H19+I19</f>
        <v>28597</v>
      </c>
      <c r="C19" s="36"/>
      <c r="D19" s="36"/>
      <c r="E19" s="36"/>
      <c r="F19" s="36"/>
      <c r="G19" s="36"/>
      <c r="H19" s="36"/>
      <c r="I19" s="38">
        <v>28597</v>
      </c>
    </row>
    <row r="20" spans="1:9">
      <c r="B20" s="17"/>
    </row>
    <row r="21" spans="1:9">
      <c r="B21" s="26"/>
    </row>
  </sheetData>
  <mergeCells count="15">
    <mergeCell ref="A11:E11"/>
    <mergeCell ref="A12:B14"/>
    <mergeCell ref="D13:D14"/>
    <mergeCell ref="C12:I12"/>
    <mergeCell ref="I13:I14"/>
    <mergeCell ref="H13:H14"/>
    <mergeCell ref="G13:G14"/>
    <mergeCell ref="F13:F14"/>
    <mergeCell ref="C13:C14"/>
    <mergeCell ref="E13:E14"/>
    <mergeCell ref="E2:G2"/>
    <mergeCell ref="E4:G4"/>
    <mergeCell ref="E6:G6"/>
    <mergeCell ref="E8:G8"/>
    <mergeCell ref="E10:G10"/>
  </mergeCells>
  <phoneticPr fontId="10" type="noConversion"/>
  <pageMargins left="0.23" right="0" top="0.37" bottom="0" header="0" footer="0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ColWidth="9.140625" defaultRowHeight="12.75"/>
  <cols>
    <col min="1" max="1" width="4.28515625" style="3" customWidth="1"/>
    <col min="2" max="2" width="18" style="3" customWidth="1"/>
    <col min="3" max="3" width="12.28515625" style="3" customWidth="1"/>
    <col min="4" max="5" width="29.710937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53" t="s">
        <v>4</v>
      </c>
      <c r="C1" s="53"/>
      <c r="D1" s="53"/>
      <c r="E1" s="53"/>
      <c r="F1" s="53"/>
    </row>
    <row r="2" spans="1:7">
      <c r="B2" s="10" t="s">
        <v>5</v>
      </c>
      <c r="C2" s="11">
        <f>[1]Остатки!$E$4</f>
        <v>1176432.2300000153</v>
      </c>
      <c r="D2" s="12" t="s">
        <v>6</v>
      </c>
      <c r="E2" s="12"/>
      <c r="G2" s="2"/>
    </row>
    <row r="3" spans="1:7">
      <c r="B3" s="10"/>
      <c r="C3" s="11">
        <f>C11-C2</f>
        <v>485635.76999998465</v>
      </c>
      <c r="D3" s="12" t="s">
        <v>26</v>
      </c>
      <c r="E3" s="12"/>
      <c r="G3" s="2"/>
    </row>
    <row r="4" spans="1:7">
      <c r="A4" s="54" t="s">
        <v>14</v>
      </c>
      <c r="B4" s="54"/>
      <c r="C4" s="54"/>
      <c r="D4" s="54"/>
      <c r="E4" s="54"/>
      <c r="F4" s="54"/>
    </row>
    <row r="5" spans="1:7">
      <c r="A5" s="55" t="s">
        <v>8</v>
      </c>
      <c r="B5" s="57" t="s">
        <v>9</v>
      </c>
      <c r="C5" s="57" t="s">
        <v>2</v>
      </c>
      <c r="D5" s="58" t="s">
        <v>7</v>
      </c>
      <c r="E5" s="58"/>
      <c r="F5" s="59" t="s">
        <v>10</v>
      </c>
    </row>
    <row r="6" spans="1:7" ht="98.25" customHeight="1">
      <c r="A6" s="56"/>
      <c r="B6" s="57"/>
      <c r="C6" s="57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60"/>
    </row>
    <row r="7" spans="1:7">
      <c r="A7" s="1">
        <v>1</v>
      </c>
      <c r="B7" s="14" t="s">
        <v>16</v>
      </c>
      <c r="C7" s="4">
        <f>SUM(D7:E7)</f>
        <v>867745</v>
      </c>
      <c r="D7" s="4">
        <v>867745</v>
      </c>
      <c r="E7" s="4">
        <v>0</v>
      </c>
      <c r="F7" s="25" t="s">
        <v>22</v>
      </c>
    </row>
    <row r="8" spans="1:7">
      <c r="A8" s="1">
        <v>2</v>
      </c>
      <c r="B8" s="14" t="s">
        <v>23</v>
      </c>
      <c r="C8" s="4">
        <f>SUM(D8:E8)</f>
        <v>95000</v>
      </c>
      <c r="D8" s="4">
        <v>0</v>
      </c>
      <c r="E8" s="4">
        <v>95000</v>
      </c>
      <c r="F8" s="25" t="s">
        <v>28</v>
      </c>
    </row>
    <row r="9" spans="1:7">
      <c r="A9" s="15">
        <v>3</v>
      </c>
      <c r="B9" s="16" t="s">
        <v>24</v>
      </c>
      <c r="C9" s="4">
        <f>SUM(D9:E9)</f>
        <v>200000</v>
      </c>
      <c r="D9" s="4">
        <v>200000</v>
      </c>
      <c r="E9" s="4">
        <v>0</v>
      </c>
      <c r="F9" s="25" t="s">
        <v>29</v>
      </c>
    </row>
    <row r="10" spans="1:7">
      <c r="A10" s="1">
        <v>4</v>
      </c>
      <c r="B10" s="14" t="s">
        <v>25</v>
      </c>
      <c r="C10" s="4">
        <f>SUM(D10:E10)</f>
        <v>499323</v>
      </c>
      <c r="D10" s="4">
        <v>318145</v>
      </c>
      <c r="E10" s="4">
        <v>181178</v>
      </c>
      <c r="F10" s="25" t="s">
        <v>30</v>
      </c>
    </row>
    <row r="11" spans="1:7">
      <c r="A11" s="5"/>
      <c r="B11" s="5" t="s">
        <v>2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27</v>
      </c>
      <c r="C13" s="18"/>
      <c r="D13" s="52">
        <f>[1]Остатки!$E$5-C3</f>
        <v>2367058.3400000152</v>
      </c>
      <c r="E13" s="52"/>
    </row>
    <row r="14" spans="1:7">
      <c r="B14" s="3" t="s">
        <v>31</v>
      </c>
    </row>
    <row r="15" spans="1:7">
      <c r="A15" s="5"/>
      <c r="B15" s="5"/>
      <c r="C15" s="5" t="s">
        <v>2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32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18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24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33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15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11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12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34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17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23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19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35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20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13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21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16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2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0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2022-11-28T06:14:51Z</dcterms:modified>
</cp:coreProperties>
</file>