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РаспределениеДФ" sheetId="1" r:id="rId1"/>
    <sheet name="СправкаКуточнению" sheetId="2" state="hidden" r:id="rId2"/>
  </sheets>
  <externalReferences>
    <externalReference r:id="rId3"/>
  </externalReferences>
  <definedNames>
    <definedName name="_xlnm.Print_Area" localSheetId="0">РаспределениеДФ!$A$1:$E$13</definedName>
  </definedNames>
  <calcPr calcId="124519"/>
</workbook>
</file>

<file path=xl/calcChain.xml><?xml version="1.0" encoding="utf-8"?>
<calcChain xmlns="http://schemas.openxmlformats.org/spreadsheetml/2006/main">
  <c r="E13" i="1"/>
  <c r="C12"/>
  <c r="C11" s="1"/>
  <c r="E11"/>
  <c r="D11"/>
  <c r="B13"/>
  <c r="E27" i="2"/>
  <c r="D27"/>
  <c r="D18"/>
  <c r="C18"/>
  <c r="E25"/>
  <c r="D31"/>
  <c r="C23"/>
  <c r="C25"/>
  <c r="C16"/>
  <c r="D22"/>
  <c r="C22" s="1"/>
  <c r="D24"/>
  <c r="C24" s="1"/>
  <c r="E31"/>
  <c r="D29"/>
  <c r="C29" s="1"/>
  <c r="E20"/>
  <c r="C20" s="1"/>
  <c r="D19"/>
  <c r="D32" s="1"/>
  <c r="E19"/>
  <c r="E30"/>
  <c r="C30" s="1"/>
  <c r="E28"/>
  <c r="C28" s="1"/>
  <c r="E26"/>
  <c r="C26" s="1"/>
  <c r="E17"/>
  <c r="C17" s="1"/>
  <c r="E21"/>
  <c r="C21" s="1"/>
  <c r="E15"/>
  <c r="D15"/>
  <c r="C2"/>
  <c r="D11"/>
  <c r="C10"/>
  <c r="E11"/>
  <c r="C7"/>
  <c r="E6"/>
  <c r="D6"/>
  <c r="C8"/>
  <c r="C9"/>
  <c r="B12" i="1" l="1"/>
  <c r="B11" s="1"/>
  <c r="E32" i="2"/>
  <c r="C32" s="1"/>
  <c r="C19"/>
  <c r="C27"/>
  <c r="C11"/>
  <c r="C3" s="1"/>
  <c r="D13" s="1"/>
  <c r="C31"/>
</calcChain>
</file>

<file path=xl/sharedStrings.xml><?xml version="1.0" encoding="utf-8"?>
<sst xmlns="http://schemas.openxmlformats.org/spreadsheetml/2006/main" count="54" uniqueCount="46">
  <si>
    <t>Муниципальный дорожный фонд</t>
  </si>
  <si>
    <t>В том числе</t>
  </si>
  <si>
    <t>На содержание, капитальный ремонт, ремонт и обустройство автомобильных дорог общего пользования местного значения в границах населенных пунктов (сельских поселений) в границах муниципального района включая обеспечение безопасности дорожного движения на них</t>
  </si>
  <si>
    <t>Всего</t>
  </si>
  <si>
    <t>в т.ч. за счет акциз</t>
  </si>
  <si>
    <t>Справка к уточнению ДФ на 17.02.2017года</t>
  </si>
  <si>
    <t xml:space="preserve">Увеличить ДФ на </t>
  </si>
  <si>
    <t>за счет остатков средств на счетах на 01.01.2017 года</t>
  </si>
  <si>
    <t>в т.ч.</t>
  </si>
  <si>
    <t>№ п/п</t>
  </si>
  <si>
    <t>Наименование</t>
  </si>
  <si>
    <t>Примечание</t>
  </si>
  <si>
    <t>МО "Лихачевское"</t>
  </si>
  <si>
    <t>МО "Лойгинское"</t>
  </si>
  <si>
    <t>МО "Строевское"</t>
  </si>
  <si>
    <t>Дополнительные субсидии к соглашениям на 2017 год</t>
  </si>
  <si>
    <t>МО "Киземское"</t>
  </si>
  <si>
    <t>МО "Шангальское"</t>
  </si>
  <si>
    <t>МО "Октябрьское"</t>
  </si>
  <si>
    <t>МО "Бестужевское"</t>
  </si>
  <si>
    <t>МО "Плосское"</t>
  </si>
  <si>
    <t>МО "Синицкое"</t>
  </si>
  <si>
    <t>МО "Череновское"</t>
  </si>
  <si>
    <t>ремонт а/д Аверкиевская-Малиновка (трубопереход км 0+1,7 - 0+1,9)</t>
  </si>
  <si>
    <t>МО "Орловское"</t>
  </si>
  <si>
    <t>МО "Дмитриевское"</t>
  </si>
  <si>
    <t>МО "Р.-Минское"</t>
  </si>
  <si>
    <t>за счет доп.поступлений акцих в 2016 году(сверх плановых утв. бюджетом) на 01.01.2017 года</t>
  </si>
  <si>
    <t>После распределения остаток составит</t>
  </si>
  <si>
    <t>ремонт а/д д.Дубровская</t>
  </si>
  <si>
    <t>ремонт а/дподъезд д.Ларютинска и а/д д.Ершевская</t>
  </si>
  <si>
    <t>ремонт а/д подъезд д.Великая</t>
  </si>
  <si>
    <t>Справочно Доп.Соглашения на 2017 год</t>
  </si>
  <si>
    <t>МО "Березницкое"</t>
  </si>
  <si>
    <t>МО "Илезское</t>
  </si>
  <si>
    <t>МО "Малодорское"</t>
  </si>
  <si>
    <t>МО "Р. - Минское"</t>
  </si>
  <si>
    <r>
      <t xml:space="preserve">На содержание, капитальный ремонт, ремонт и обустройство автомобильных дорог общего пользования местного значения </t>
    </r>
    <r>
      <rPr>
        <sz val="12"/>
        <color indexed="8"/>
        <rFont val="Times New Roman"/>
        <family val="1"/>
        <charset val="204"/>
      </rPr>
      <t xml:space="preserve"> вне границ населенных пунктов в границах муниципального района, включая обеспечение безопасности дорожного движения на них</t>
    </r>
  </si>
  <si>
    <t>в т.ч. за счет субсидий</t>
  </si>
  <si>
    <t>Капитальный ремонт и ремонт дворовых территорий многоквартирных домов, проездов к дворовым территориям многоквартирынх домов</t>
  </si>
  <si>
    <t xml:space="preserve">            Распределение средств муниципального дорожного фонда  муниципального   образования "Устьянский муниципальный район" по направлениям  на 2022 год</t>
  </si>
  <si>
    <t>Приложение №12</t>
  </si>
  <si>
    <t>к решению сессии шестого созыва Собрания депутатов №--- от 14 августа 2020года</t>
  </si>
  <si>
    <t>к решению сессии шестого созыва Собрания депутатов № 170 от 20   декабря 2019года</t>
  </si>
  <si>
    <t>Приложение № 9</t>
  </si>
  <si>
    <t>к решению сессии шестого созыва Собрания депутатов № 255 от 25 сентября 2020года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</si>
</sst>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13"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Calibri"/>
      <family val="2"/>
      <charset val="204"/>
    </font>
    <font>
      <b/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1" xfId="0" applyFont="1" applyBorder="1" applyAlignment="1">
      <alignment horizontal="center" vertical="center"/>
    </xf>
    <xf numFmtId="4" fontId="2" fillId="0" borderId="0" xfId="0" applyNumberFormat="1" applyFont="1"/>
    <xf numFmtId="0" fontId="2" fillId="0" borderId="0" xfId="0" applyFont="1"/>
    <xf numFmtId="4" fontId="2" fillId="0" borderId="1" xfId="0" applyNumberFormat="1" applyFont="1" applyBorder="1"/>
    <xf numFmtId="0" fontId="2" fillId="0" borderId="1" xfId="0" applyFont="1" applyBorder="1"/>
    <xf numFmtId="4" fontId="2" fillId="2" borderId="1" xfId="0" applyNumberFormat="1" applyFont="1" applyFill="1" applyBorder="1"/>
    <xf numFmtId="0" fontId="1" fillId="3" borderId="0" xfId="0" applyFont="1" applyFill="1"/>
    <xf numFmtId="0" fontId="2" fillId="3" borderId="0" xfId="0" applyFont="1" applyFill="1"/>
    <xf numFmtId="4" fontId="2" fillId="3" borderId="1" xfId="0" applyNumberFormat="1" applyFont="1" applyFill="1" applyBorder="1"/>
    <xf numFmtId="0" fontId="4" fillId="0" borderId="0" xfId="0" applyFont="1" applyAlignment="1">
      <alignment horizontal="right"/>
    </xf>
    <xf numFmtId="164" fontId="4" fillId="2" borderId="0" xfId="0" applyNumberFormat="1" applyFont="1" applyFill="1" applyAlignment="1">
      <alignment horizontal="left"/>
    </xf>
    <xf numFmtId="0" fontId="4" fillId="0" borderId="0" xfId="0" applyFont="1" applyAlignment="1"/>
    <xf numFmtId="0" fontId="5" fillId="0" borderId="1" xfId="0" applyFont="1" applyBorder="1" applyAlignment="1">
      <alignment horizontal="center" vertical="distributed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6" fillId="3" borderId="0" xfId="0" applyFont="1" applyFill="1"/>
    <xf numFmtId="0" fontId="2" fillId="2" borderId="0" xfId="0" applyFont="1" applyFill="1"/>
    <xf numFmtId="0" fontId="2" fillId="3" borderId="1" xfId="0" applyFont="1" applyFill="1" applyBorder="1" applyAlignment="1">
      <alignment horizontal="left" vertical="center"/>
    </xf>
    <xf numFmtId="2" fontId="2" fillId="3" borderId="1" xfId="0" applyNumberFormat="1" applyFont="1" applyFill="1" applyBorder="1" applyAlignment="1">
      <alignment horizontal="left" vertical="center" wrapText="1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/>
    <xf numFmtId="0" fontId="5" fillId="0" borderId="1" xfId="0" applyFont="1" applyBorder="1"/>
    <xf numFmtId="4" fontId="5" fillId="3" borderId="0" xfId="0" applyNumberFormat="1" applyFont="1" applyFill="1"/>
    <xf numFmtId="0" fontId="7" fillId="3" borderId="0" xfId="0" applyFont="1" applyFill="1" applyBorder="1"/>
    <xf numFmtId="0" fontId="9" fillId="3" borderId="1" xfId="0" applyFont="1" applyFill="1" applyBorder="1"/>
    <xf numFmtId="0" fontId="9" fillId="3" borderId="0" xfId="0" applyFont="1" applyFill="1"/>
    <xf numFmtId="0" fontId="0" fillId="0" borderId="0" xfId="0" applyAlignment="1">
      <alignment horizontal="center"/>
    </xf>
    <xf numFmtId="0" fontId="0" fillId="0" borderId="0" xfId="0" applyAlignment="1">
      <alignment horizontal="left" wrapText="1"/>
    </xf>
    <xf numFmtId="0" fontId="12" fillId="3" borderId="1" xfId="0" applyFont="1" applyFill="1" applyBorder="1" applyAlignment="1">
      <alignment horizontal="right" wrapText="1"/>
    </xf>
    <xf numFmtId="4" fontId="12" fillId="3" borderId="1" xfId="0" applyNumberFormat="1" applyFont="1" applyFill="1" applyBorder="1" applyAlignment="1">
      <alignment horizontal="center" vertical="center" wrapText="1"/>
    </xf>
    <xf numFmtId="4" fontId="11" fillId="3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11" fillId="3" borderId="7" xfId="0" applyFont="1" applyFill="1" applyBorder="1" applyAlignment="1">
      <alignment horizontal="center" wrapText="1"/>
    </xf>
    <xf numFmtId="0" fontId="8" fillId="3" borderId="4" xfId="0" applyFont="1" applyFill="1" applyBorder="1" applyAlignment="1">
      <alignment horizontal="center" wrapText="1"/>
    </xf>
    <xf numFmtId="0" fontId="8" fillId="3" borderId="5" xfId="0" applyFont="1" applyFill="1" applyBorder="1" applyAlignment="1">
      <alignment horizontal="center" wrapText="1"/>
    </xf>
    <xf numFmtId="0" fontId="8" fillId="3" borderId="2" xfId="0" applyNumberFormat="1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164" fontId="7" fillId="2" borderId="0" xfId="0" applyNumberFormat="1" applyFont="1" applyFill="1" applyAlignment="1">
      <alignment horizontal="center"/>
    </xf>
    <xf numFmtId="0" fontId="3" fillId="0" borderId="0" xfId="0" applyFont="1" applyAlignment="1">
      <alignment horizontal="center"/>
    </xf>
    <xf numFmtId="0" fontId="2" fillId="0" borderId="7" xfId="0" applyFont="1" applyBorder="1" applyAlignment="1">
      <alignment horizontal="center" vertical="distributed"/>
    </xf>
    <xf numFmtId="0" fontId="2" fillId="0" borderId="2" xfId="0" applyFont="1" applyBorder="1" applyAlignment="1">
      <alignment horizontal="center" vertical="distributed"/>
    </xf>
    <xf numFmtId="0" fontId="2" fillId="0" borderId="6" xfId="0" applyFont="1" applyBorder="1" applyAlignment="1">
      <alignment horizontal="center" vertical="distributed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5;&#1088;&#1080;&#1083;&#1086;&#1078;&#1077;&#1085;&#1080;&#1077;%20&#8470;%2010,12%20%20%20&#1076;&#1086;&#1088;&#1086;&#1075;&#1080;%20&#1087;&#1088;&#1086;&#1077;&#1082;&#1090;&#1055;&#1056;&#1040;&#1042;&#1050;&#1048;%20&#1085;&#1072;%2017.02.2016+&#1086;&#1089;&#1090;&#1072;&#1090;&#1082;&#1090;%20&#1085;&#1072;%2001.01.2017&#107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СводныйРасчет(безТрНалога)"/>
      <sheetName val="ТанспортныйНалог"/>
      <sheetName val="ТранспНалогМО"/>
      <sheetName val="ДифНорматив"/>
      <sheetName val="СодержаниеПосел"/>
      <sheetName val="СодержаниеМежп"/>
      <sheetName val="МостыТрубопереходы"/>
      <sheetName val="Мосты"/>
      <sheetName val="Зимники"/>
      <sheetName val="Ремонт"/>
      <sheetName val="РасчетРайону"/>
      <sheetName val="Лист1"/>
      <sheetName val="ДФ"/>
      <sheetName val="Лойга"/>
      <sheetName val="ИнфаПосел"/>
      <sheetName val="Лойга+Илеза"/>
      <sheetName val="Лист2"/>
      <sheetName val="Межбюджетка"/>
      <sheetName val="справкаКуточнению"/>
      <sheetName val="Остатки"/>
      <sheetName val="Лойга201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7">
          <cell r="C7" t="str">
            <v>На содержание, капитальный ремонт, ремонт и обустройство автомобильных дорог общего пользования местного значения  вне границ населенных пунктов в границах муниципального района, включая обеспечение безопасности дорожного движения на них</v>
          </cell>
          <cell r="D7" t="str">
            <v>На содержание, капитальный ремонт, ремонт и обустройство автомобильных дорог общего пользования местного значения в границах населенных пунктов (сельских поселений) в границах муниципального района включая обеспечение безопасности дорожного движения на ни</v>
          </cell>
        </row>
      </sheetData>
      <sheetData sheetId="13"/>
      <sheetData sheetId="14"/>
      <sheetData sheetId="15"/>
      <sheetData sheetId="16"/>
      <sheetData sheetId="17"/>
      <sheetData sheetId="18">
        <row r="21">
          <cell r="E21">
            <v>300000</v>
          </cell>
        </row>
        <row r="22">
          <cell r="D22">
            <v>672468.9999999851</v>
          </cell>
        </row>
        <row r="23">
          <cell r="E23">
            <v>317000</v>
          </cell>
        </row>
        <row r="24">
          <cell r="D24">
            <v>50000</v>
          </cell>
        </row>
        <row r="25">
          <cell r="E25">
            <v>150000</v>
          </cell>
        </row>
        <row r="26">
          <cell r="D26">
            <v>50000</v>
          </cell>
        </row>
        <row r="30">
          <cell r="D30">
            <v>487683</v>
          </cell>
        </row>
        <row r="36">
          <cell r="D36" t="str">
            <v>…. Вне границ</v>
          </cell>
          <cell r="E36" t="str">
            <v>…. В границах</v>
          </cell>
        </row>
        <row r="37">
          <cell r="E37">
            <v>58540.62</v>
          </cell>
        </row>
        <row r="38">
          <cell r="E38">
            <v>753849.33</v>
          </cell>
        </row>
        <row r="39">
          <cell r="E39">
            <v>220761.16</v>
          </cell>
        </row>
        <row r="40">
          <cell r="E40">
            <v>53623.77</v>
          </cell>
        </row>
        <row r="41">
          <cell r="E41">
            <v>223426.52</v>
          </cell>
        </row>
        <row r="42">
          <cell r="E42">
            <v>155476.38</v>
          </cell>
        </row>
      </sheetData>
      <sheetData sheetId="19">
        <row r="4">
          <cell r="E4">
            <v>1176432.2300000153</v>
          </cell>
        </row>
        <row r="5">
          <cell r="E5">
            <v>2852694.11</v>
          </cell>
        </row>
      </sheetData>
      <sheetData sheetId="2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7"/>
  <sheetViews>
    <sheetView tabSelected="1" view="pageBreakPreview" zoomScaleSheetLayoutView="100" workbookViewId="0">
      <selection activeCell="D5" sqref="D5"/>
    </sheetView>
  </sheetViews>
  <sheetFormatPr defaultRowHeight="18.75"/>
  <cols>
    <col min="1" max="1" width="20.85546875" style="7" customWidth="1"/>
    <col min="2" max="2" width="17.5703125" style="7" customWidth="1"/>
    <col min="3" max="3" width="29.28515625" style="7" customWidth="1"/>
    <col min="4" max="5" width="29.7109375" style="7" customWidth="1"/>
    <col min="6" max="6" width="14.42578125" style="7" bestFit="1" customWidth="1"/>
    <col min="7" max="16384" width="9.140625" style="7"/>
  </cols>
  <sheetData>
    <row r="1" spans="1:5">
      <c r="E1" s="30" t="s">
        <v>44</v>
      </c>
    </row>
    <row r="2" spans="1:5" ht="45.75">
      <c r="E2" s="31" t="s">
        <v>45</v>
      </c>
    </row>
    <row r="3" spans="1:5">
      <c r="E3" s="30" t="s">
        <v>41</v>
      </c>
    </row>
    <row r="4" spans="1:5" ht="45.75">
      <c r="E4" s="31" t="s">
        <v>42</v>
      </c>
    </row>
    <row r="5" spans="1:5" ht="23.25" customHeight="1">
      <c r="A5" s="27"/>
      <c r="B5" s="27"/>
      <c r="C5" s="27"/>
      <c r="D5" s="27"/>
      <c r="E5" s="30" t="s">
        <v>41</v>
      </c>
    </row>
    <row r="6" spans="1:5" ht="45.75" customHeight="1">
      <c r="A6" s="27"/>
      <c r="B6" s="27"/>
      <c r="C6" s="27"/>
      <c r="D6" s="27"/>
      <c r="E6" s="31" t="s">
        <v>43</v>
      </c>
    </row>
    <row r="7" spans="1:5" ht="51.75" customHeight="1">
      <c r="A7" s="36" t="s">
        <v>40</v>
      </c>
      <c r="B7" s="36"/>
      <c r="C7" s="36"/>
      <c r="D7" s="36"/>
      <c r="E7" s="36"/>
    </row>
    <row r="8" spans="1:5" ht="18.75" customHeight="1">
      <c r="A8" s="35" t="s">
        <v>0</v>
      </c>
      <c r="B8" s="35"/>
      <c r="C8" s="37" t="s">
        <v>1</v>
      </c>
      <c r="D8" s="38"/>
      <c r="E8" s="38"/>
    </row>
    <row r="9" spans="1:5" ht="74.25" customHeight="1">
      <c r="A9" s="35"/>
      <c r="B9" s="35"/>
      <c r="C9" s="35" t="s">
        <v>37</v>
      </c>
      <c r="D9" s="35" t="s">
        <v>2</v>
      </c>
      <c r="E9" s="39" t="s">
        <v>39</v>
      </c>
    </row>
    <row r="10" spans="1:5" ht="219" customHeight="1">
      <c r="A10" s="35"/>
      <c r="B10" s="35"/>
      <c r="C10" s="35"/>
      <c r="D10" s="35"/>
      <c r="E10" s="40"/>
    </row>
    <row r="11" spans="1:5" s="8" customFormat="1" ht="34.5" customHeight="1">
      <c r="A11" s="32" t="s">
        <v>3</v>
      </c>
      <c r="B11" s="33">
        <f>B12+B13</f>
        <v>36694500</v>
      </c>
      <c r="C11" s="33">
        <f>C12+C13</f>
        <v>14230674.1</v>
      </c>
      <c r="D11" s="33">
        <f>D12+D13</f>
        <v>16390250</v>
      </c>
      <c r="E11" s="33">
        <f>E12+E13</f>
        <v>6073575.9000000004</v>
      </c>
    </row>
    <row r="12" spans="1:5" s="8" customFormat="1" ht="36.75" customHeight="1">
      <c r="A12" s="32" t="s">
        <v>4</v>
      </c>
      <c r="B12" s="33">
        <f>C12+D12+E12</f>
        <v>30620924.100000001</v>
      </c>
      <c r="C12" s="33">
        <f>14534750-288475-15600.9</f>
        <v>14230674.1</v>
      </c>
      <c r="D12" s="33">
        <v>16390250</v>
      </c>
      <c r="E12" s="33"/>
    </row>
    <row r="13" spans="1:5" ht="33.75" customHeight="1">
      <c r="A13" s="32" t="s">
        <v>38</v>
      </c>
      <c r="B13" s="33">
        <f>C13+D13+E13</f>
        <v>6073575.9000000004</v>
      </c>
      <c r="C13" s="34"/>
      <c r="D13" s="34"/>
      <c r="E13" s="33">
        <f>5769500+288475+15600.9</f>
        <v>6073575.9000000004</v>
      </c>
    </row>
    <row r="14" spans="1:5" ht="34.5" customHeight="1">
      <c r="A14" s="28"/>
      <c r="B14" s="28"/>
      <c r="C14" s="28"/>
      <c r="D14" s="28"/>
      <c r="E14" s="28"/>
    </row>
    <row r="15" spans="1:5">
      <c r="A15" s="29"/>
      <c r="B15" s="29"/>
      <c r="C15" s="29"/>
      <c r="D15" s="29"/>
      <c r="E15" s="29"/>
    </row>
    <row r="16" spans="1:5">
      <c r="B16" s="17"/>
    </row>
    <row r="17" spans="2:2">
      <c r="B17" s="26"/>
    </row>
  </sheetData>
  <mergeCells count="6">
    <mergeCell ref="C9:C10"/>
    <mergeCell ref="D9:D10"/>
    <mergeCell ref="A7:E7"/>
    <mergeCell ref="A8:B10"/>
    <mergeCell ref="C8:E8"/>
    <mergeCell ref="E9:E10"/>
  </mergeCells>
  <phoneticPr fontId="10" type="noConversion"/>
  <pageMargins left="1.58" right="0" top="0" bottom="0" header="0" footer="0"/>
  <pageSetup paperSize="9" scale="57" orientation="landscape" horizontalDpi="180" verticalDpi="180" r:id="rId1"/>
  <rowBreaks count="1" manualBreakCount="1">
    <brk id="13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G35"/>
  <sheetViews>
    <sheetView topLeftCell="A13" workbookViewId="0">
      <selection activeCell="G20" sqref="G20"/>
    </sheetView>
  </sheetViews>
  <sheetFormatPr defaultRowHeight="12.75"/>
  <cols>
    <col min="1" max="1" width="4.42578125" style="3" customWidth="1"/>
    <col min="2" max="2" width="18" style="3" customWidth="1"/>
    <col min="3" max="3" width="12.28515625" style="3" customWidth="1"/>
    <col min="4" max="5" width="29.5703125" style="3" customWidth="1"/>
    <col min="6" max="6" width="48.7109375" style="3" customWidth="1"/>
    <col min="7" max="7" width="16.28515625" style="3" customWidth="1"/>
    <col min="8" max="8" width="9.140625" style="3"/>
    <col min="9" max="9" width="10.85546875" style="3" bestFit="1" customWidth="1"/>
    <col min="10" max="16384" width="9.140625" style="3"/>
  </cols>
  <sheetData>
    <row r="1" spans="1:7" ht="18.75">
      <c r="B1" s="42" t="s">
        <v>5</v>
      </c>
      <c r="C1" s="42"/>
      <c r="D1" s="42"/>
      <c r="E1" s="42"/>
      <c r="F1" s="42"/>
    </row>
    <row r="2" spans="1:7">
      <c r="B2" s="10" t="s">
        <v>6</v>
      </c>
      <c r="C2" s="11">
        <f>[1]Остатки!$E$4</f>
        <v>1176432.2300000153</v>
      </c>
      <c r="D2" s="12" t="s">
        <v>7</v>
      </c>
      <c r="E2" s="12"/>
      <c r="G2" s="2"/>
    </row>
    <row r="3" spans="1:7">
      <c r="B3" s="10"/>
      <c r="C3" s="11">
        <f>C11-C2</f>
        <v>485635.76999998465</v>
      </c>
      <c r="D3" s="12" t="s">
        <v>27</v>
      </c>
      <c r="E3" s="12"/>
      <c r="G3" s="2"/>
    </row>
    <row r="4" spans="1:7">
      <c r="A4" s="43" t="s">
        <v>15</v>
      </c>
      <c r="B4" s="43"/>
      <c r="C4" s="43"/>
      <c r="D4" s="43"/>
      <c r="E4" s="43"/>
      <c r="F4" s="43"/>
    </row>
    <row r="5" spans="1:7">
      <c r="A5" s="44" t="s">
        <v>9</v>
      </c>
      <c r="B5" s="46" t="s">
        <v>10</v>
      </c>
      <c r="C5" s="46" t="s">
        <v>3</v>
      </c>
      <c r="D5" s="47" t="s">
        <v>8</v>
      </c>
      <c r="E5" s="47"/>
      <c r="F5" s="48" t="s">
        <v>11</v>
      </c>
    </row>
    <row r="6" spans="1:7" ht="98.25" customHeight="1">
      <c r="A6" s="45"/>
      <c r="B6" s="46"/>
      <c r="C6" s="46"/>
      <c r="D6" s="13" t="str">
        <f>[1]ДФ!C7</f>
        <v>На содержание, капитальный ремонт, ремонт и обустройство автомобильных дорог общего пользования местного значения  вне границ населенных пунктов в границах муниципального района, включая обеспечение безопасности дорожного движения на них</v>
      </c>
      <c r="E6" s="13" t="str">
        <f>[1]ДФ!D7</f>
        <v>На содержание, капитальный ремонт, ремонт и обустройство автомобильных дорог общего пользования местного значения в границах населенных пунктов (сельских поселений) в границах муниципального района включая обеспечение безопасности дорожного движения на ни</v>
      </c>
      <c r="F6" s="49"/>
    </row>
    <row r="7" spans="1:7">
      <c r="A7" s="1">
        <v>1</v>
      </c>
      <c r="B7" s="14" t="s">
        <v>17</v>
      </c>
      <c r="C7" s="4">
        <f>SUM(D7:E7)</f>
        <v>867745</v>
      </c>
      <c r="D7" s="4">
        <v>867745</v>
      </c>
      <c r="E7" s="4">
        <v>0</v>
      </c>
      <c r="F7" s="25" t="s">
        <v>23</v>
      </c>
    </row>
    <row r="8" spans="1:7">
      <c r="A8" s="1">
        <v>2</v>
      </c>
      <c r="B8" s="14" t="s">
        <v>24</v>
      </c>
      <c r="C8" s="4">
        <f>SUM(D8:E8)</f>
        <v>95000</v>
      </c>
      <c r="D8" s="4">
        <v>0</v>
      </c>
      <c r="E8" s="4">
        <v>95000</v>
      </c>
      <c r="F8" s="25" t="s">
        <v>29</v>
      </c>
    </row>
    <row r="9" spans="1:7">
      <c r="A9" s="15">
        <v>3</v>
      </c>
      <c r="B9" s="16" t="s">
        <v>25</v>
      </c>
      <c r="C9" s="4">
        <f>SUM(D9:E9)</f>
        <v>200000</v>
      </c>
      <c r="D9" s="4">
        <v>200000</v>
      </c>
      <c r="E9" s="4">
        <v>0</v>
      </c>
      <c r="F9" s="25" t="s">
        <v>30</v>
      </c>
    </row>
    <row r="10" spans="1:7">
      <c r="A10" s="1">
        <v>4</v>
      </c>
      <c r="B10" s="14" t="s">
        <v>26</v>
      </c>
      <c r="C10" s="4">
        <f>SUM(D10:E10)</f>
        <v>499323</v>
      </c>
      <c r="D10" s="4">
        <v>318145</v>
      </c>
      <c r="E10" s="4">
        <v>181178</v>
      </c>
      <c r="F10" s="25" t="s">
        <v>31</v>
      </c>
    </row>
    <row r="11" spans="1:7">
      <c r="A11" s="5"/>
      <c r="B11" s="5" t="s">
        <v>3</v>
      </c>
      <c r="C11" s="9">
        <f>SUM(C7:C10)</f>
        <v>1662068</v>
      </c>
      <c r="D11" s="9">
        <f>SUM(D7:D10)</f>
        <v>1385890</v>
      </c>
      <c r="E11" s="9">
        <f>SUM(E7:E10)</f>
        <v>276178</v>
      </c>
      <c r="F11" s="5"/>
      <c r="G11" s="2"/>
    </row>
    <row r="12" spans="1:7" ht="6" customHeight="1"/>
    <row r="13" spans="1:7" ht="13.5" customHeight="1">
      <c r="B13" s="18" t="s">
        <v>28</v>
      </c>
      <c r="C13" s="18"/>
      <c r="D13" s="41">
        <f>[1]Остатки!$E$5-C3</f>
        <v>2367058.3400000152</v>
      </c>
      <c r="E13" s="41"/>
    </row>
    <row r="14" spans="1:7">
      <c r="B14" s="3" t="s">
        <v>32</v>
      </c>
    </row>
    <row r="15" spans="1:7">
      <c r="A15" s="5"/>
      <c r="B15" s="5"/>
      <c r="C15" s="5" t="s">
        <v>3</v>
      </c>
      <c r="D15" s="5" t="str">
        <f>[1]справкаКуточнению!$D$36</f>
        <v>…. Вне границ</v>
      </c>
      <c r="E15" s="5" t="str">
        <f>[1]справкаКуточнению!$E$36</f>
        <v>…. В границах</v>
      </c>
      <c r="F15" s="23"/>
    </row>
    <row r="16" spans="1:7">
      <c r="A16" s="21">
        <v>1</v>
      </c>
      <c r="B16" s="22" t="s">
        <v>33</v>
      </c>
      <c r="C16" s="6">
        <f>SUM(D16:E16)</f>
        <v>0</v>
      </c>
      <c r="D16" s="6"/>
      <c r="E16" s="6"/>
      <c r="F16" s="24"/>
    </row>
    <row r="17" spans="1:6">
      <c r="A17" s="5">
        <v>2</v>
      </c>
      <c r="B17" s="19" t="s">
        <v>19</v>
      </c>
      <c r="C17" s="4">
        <f t="shared" ref="C17:C31" si="0">SUM(D17:E17)</f>
        <v>753849.33</v>
      </c>
      <c r="D17" s="4"/>
      <c r="E17" s="4">
        <f>[1]справкаКуточнению!$E$38</f>
        <v>753849.33</v>
      </c>
      <c r="F17" s="24"/>
    </row>
    <row r="18" spans="1:6">
      <c r="A18" s="5">
        <v>3</v>
      </c>
      <c r="B18" s="19" t="s">
        <v>25</v>
      </c>
      <c r="C18" s="4">
        <f t="shared" si="0"/>
        <v>200000</v>
      </c>
      <c r="D18" s="4">
        <f>D9</f>
        <v>200000</v>
      </c>
      <c r="E18" s="4"/>
      <c r="F18" s="24"/>
    </row>
    <row r="19" spans="1:6">
      <c r="A19" s="5">
        <v>4</v>
      </c>
      <c r="B19" s="19" t="s">
        <v>34</v>
      </c>
      <c r="C19" s="4">
        <f t="shared" si="0"/>
        <v>827945.3799999851</v>
      </c>
      <c r="D19" s="4">
        <f>[1]справкаКуточнению!$D$22</f>
        <v>672468.9999999851</v>
      </c>
      <c r="E19" s="4">
        <f>[1]справкаКуточнению!$E$42</f>
        <v>155476.38</v>
      </c>
      <c r="F19" s="24"/>
    </row>
    <row r="20" spans="1:6">
      <c r="A20" s="5">
        <v>5</v>
      </c>
      <c r="B20" s="19" t="s">
        <v>16</v>
      </c>
      <c r="C20" s="4">
        <f t="shared" si="0"/>
        <v>317000</v>
      </c>
      <c r="D20" s="4"/>
      <c r="E20" s="4">
        <f>[1]справкаКуточнению!$E$23</f>
        <v>317000</v>
      </c>
      <c r="F20" s="24"/>
    </row>
    <row r="21" spans="1:6">
      <c r="A21" s="5">
        <v>6</v>
      </c>
      <c r="B21" s="19" t="s">
        <v>12</v>
      </c>
      <c r="C21" s="4">
        <f t="shared" si="0"/>
        <v>358540.62</v>
      </c>
      <c r="D21" s="4"/>
      <c r="E21" s="4">
        <f>[1]справкаКуточнению!$E$21+[1]справкаКуточнению!$E$37</f>
        <v>358540.62</v>
      </c>
      <c r="F21" s="24"/>
    </row>
    <row r="22" spans="1:6">
      <c r="A22" s="5">
        <v>7</v>
      </c>
      <c r="B22" s="19" t="s">
        <v>13</v>
      </c>
      <c r="C22" s="4">
        <f t="shared" si="0"/>
        <v>487683</v>
      </c>
      <c r="D22" s="4">
        <f>[1]справкаКуточнению!$D$30</f>
        <v>487683</v>
      </c>
      <c r="E22" s="4"/>
      <c r="F22" s="24"/>
    </row>
    <row r="23" spans="1:6">
      <c r="A23" s="21">
        <v>8</v>
      </c>
      <c r="B23" s="22" t="s">
        <v>35</v>
      </c>
      <c r="C23" s="6">
        <f t="shared" si="0"/>
        <v>0</v>
      </c>
      <c r="D23" s="6"/>
      <c r="E23" s="6"/>
      <c r="F23" s="24"/>
    </row>
    <row r="24" spans="1:6">
      <c r="A24" s="5">
        <v>9</v>
      </c>
      <c r="B24" s="19" t="s">
        <v>18</v>
      </c>
      <c r="C24" s="4">
        <f t="shared" si="0"/>
        <v>50000</v>
      </c>
      <c r="D24" s="4">
        <f>[1]справкаКуточнению!$D$26</f>
        <v>50000</v>
      </c>
      <c r="E24" s="4"/>
      <c r="F24" s="24"/>
    </row>
    <row r="25" spans="1:6">
      <c r="A25" s="5">
        <v>10</v>
      </c>
      <c r="B25" s="19" t="s">
        <v>24</v>
      </c>
      <c r="C25" s="4">
        <f t="shared" si="0"/>
        <v>95000</v>
      </c>
      <c r="D25" s="4"/>
      <c r="E25" s="4">
        <f>E8</f>
        <v>95000</v>
      </c>
      <c r="F25" s="24"/>
    </row>
    <row r="26" spans="1:6">
      <c r="A26" s="5">
        <v>11</v>
      </c>
      <c r="B26" s="19" t="s">
        <v>20</v>
      </c>
      <c r="C26" s="4">
        <f t="shared" si="0"/>
        <v>220761.16</v>
      </c>
      <c r="D26" s="4"/>
      <c r="E26" s="4">
        <f>[1]справкаКуточнению!$E$39</f>
        <v>220761.16</v>
      </c>
      <c r="F26" s="24"/>
    </row>
    <row r="27" spans="1:6">
      <c r="A27" s="5">
        <v>12</v>
      </c>
      <c r="B27" s="20" t="s">
        <v>36</v>
      </c>
      <c r="C27" s="4">
        <f t="shared" si="0"/>
        <v>499323</v>
      </c>
      <c r="D27" s="4">
        <f>D10</f>
        <v>318145</v>
      </c>
      <c r="E27" s="4">
        <f>E10</f>
        <v>181178</v>
      </c>
      <c r="F27" s="24"/>
    </row>
    <row r="28" spans="1:6">
      <c r="A28" s="5">
        <v>13</v>
      </c>
      <c r="B28" s="19" t="s">
        <v>21</v>
      </c>
      <c r="C28" s="4">
        <f t="shared" si="0"/>
        <v>53623.77</v>
      </c>
      <c r="D28" s="4"/>
      <c r="E28" s="4">
        <f>[1]справкаКуточнению!$E$40</f>
        <v>53623.77</v>
      </c>
      <c r="F28" s="24"/>
    </row>
    <row r="29" spans="1:6">
      <c r="A29" s="5">
        <v>14</v>
      </c>
      <c r="B29" s="19" t="s">
        <v>14</v>
      </c>
      <c r="C29" s="4">
        <f t="shared" si="0"/>
        <v>50000</v>
      </c>
      <c r="D29" s="4">
        <f>[1]справкаКуточнению!$D$24</f>
        <v>50000</v>
      </c>
      <c r="E29" s="4"/>
      <c r="F29" s="24"/>
    </row>
    <row r="30" spans="1:6">
      <c r="A30" s="5">
        <v>15</v>
      </c>
      <c r="B30" s="19" t="s">
        <v>22</v>
      </c>
      <c r="C30" s="4">
        <f t="shared" si="0"/>
        <v>223426.52</v>
      </c>
      <c r="D30" s="4"/>
      <c r="E30" s="4">
        <f>[1]справкаКуточнению!$E$41</f>
        <v>223426.52</v>
      </c>
      <c r="F30" s="24"/>
    </row>
    <row r="31" spans="1:6">
      <c r="A31" s="5">
        <v>16</v>
      </c>
      <c r="B31" s="19" t="s">
        <v>17</v>
      </c>
      <c r="C31" s="4">
        <f t="shared" si="0"/>
        <v>1017745</v>
      </c>
      <c r="D31" s="4">
        <f>D7</f>
        <v>867745</v>
      </c>
      <c r="E31" s="4">
        <f>[1]справкаКуточнению!$E$25</f>
        <v>150000</v>
      </c>
      <c r="F31" s="24"/>
    </row>
    <row r="32" spans="1:6">
      <c r="A32" s="5"/>
      <c r="B32" s="5" t="s">
        <v>3</v>
      </c>
      <c r="C32" s="4">
        <f>SUM(D32:E32)</f>
        <v>5154897.7799999844</v>
      </c>
      <c r="D32" s="4">
        <f>SUM(D16:D31)</f>
        <v>2646041.9999999851</v>
      </c>
      <c r="E32" s="4">
        <f>SUM(E16:E31)</f>
        <v>2508855.7799999998</v>
      </c>
      <c r="F32" s="24"/>
    </row>
    <row r="34" spans="3:3">
      <c r="C34" s="2"/>
    </row>
    <row r="35" spans="3:3">
      <c r="C35" s="2"/>
    </row>
  </sheetData>
  <mergeCells count="8">
    <mergeCell ref="D13:E13"/>
    <mergeCell ref="B1:F1"/>
    <mergeCell ref="A4:F4"/>
    <mergeCell ref="A5:A6"/>
    <mergeCell ref="B5:B6"/>
    <mergeCell ref="C5:C6"/>
    <mergeCell ref="D5:E5"/>
    <mergeCell ref="F5:F6"/>
  </mergeCells>
  <phoneticPr fontId="10" type="noConversion"/>
  <pageMargins left="0" right="0" top="0.74803149606299213" bottom="0.74803149606299213" header="0.31496062992125984" footer="0.31496062992125984"/>
  <pageSetup paperSize="9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РаспределениеДФ</vt:lpstr>
      <vt:lpstr>СправкаКуточнению</vt:lpstr>
      <vt:lpstr>РаспределениеДФ!Область_печати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2018-06-18T12:04:54Z</cp:lastPrinted>
  <dcterms:created xsi:type="dcterms:W3CDTF">2006-09-28T05:33:49Z</dcterms:created>
  <dcterms:modified xsi:type="dcterms:W3CDTF">2020-09-25T11:16:15Z</dcterms:modified>
</cp:coreProperties>
</file>