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Формирование бюджета на 2025год\Проект бюджета для Собрания депутатов на замену\"/>
    </mc:Choice>
  </mc:AlternateContent>
  <bookViews>
    <workbookView xWindow="120" yWindow="108" windowWidth="28632" windowHeight="12600"/>
  </bookViews>
  <sheets>
    <sheet name="Приложение на 2025 (2)" sheetId="2" r:id="rId1"/>
  </sheets>
  <externalReferences>
    <externalReference r:id="rId2"/>
  </externalReferences>
  <definedNames>
    <definedName name="_xlnm.Print_Titles" localSheetId="0">'Приложение на 2025 (2)'!$4:$6</definedName>
    <definedName name="_xlnm.Print_Area" localSheetId="0">'Приложение на 2025 (2)'!$A$1:$E$80</definedName>
  </definedNames>
  <calcPr calcId="152511"/>
</workbook>
</file>

<file path=xl/calcChain.xml><?xml version="1.0" encoding="utf-8"?>
<calcChain xmlns="http://schemas.openxmlformats.org/spreadsheetml/2006/main">
  <c r="E52" i="2" l="1"/>
  <c r="D52" i="2"/>
  <c r="D78" i="2" l="1"/>
  <c r="D77" i="2" s="1"/>
  <c r="C78" i="2"/>
  <c r="E77" i="2"/>
  <c r="C77" i="2"/>
  <c r="E74" i="2"/>
  <c r="D74" i="2"/>
  <c r="C74" i="2"/>
  <c r="E58" i="2"/>
  <c r="D58" i="2"/>
  <c r="C58" i="2"/>
  <c r="E53" i="2"/>
  <c r="D53" i="2"/>
  <c r="C53" i="2"/>
  <c r="E50" i="2"/>
  <c r="D50" i="2"/>
  <c r="D49" i="2" s="1"/>
  <c r="C50" i="2"/>
  <c r="C49" i="2" s="1"/>
  <c r="C48" i="2" s="1"/>
  <c r="C80" i="2" s="1"/>
  <c r="E30" i="2"/>
  <c r="E7" i="2" s="1"/>
  <c r="D30" i="2"/>
  <c r="D7" i="2" s="1"/>
  <c r="C30" i="2"/>
  <c r="C7" i="2"/>
  <c r="E49" i="2" l="1"/>
  <c r="E48" i="2" s="1"/>
  <c r="E80" i="2" s="1"/>
  <c r="H52" i="2"/>
  <c r="H53" i="2" s="1"/>
  <c r="G52" i="2"/>
  <c r="G53" i="2" s="1"/>
  <c r="D48" i="2"/>
  <c r="D80" i="2" s="1"/>
  <c r="E83" i="2" l="1"/>
  <c r="D83" i="2"/>
</calcChain>
</file>

<file path=xl/sharedStrings.xml><?xml version="1.0" encoding="utf-8"?>
<sst xmlns="http://schemas.openxmlformats.org/spreadsheetml/2006/main" count="130" uniqueCount="124">
  <si>
    <t>Приложение № 1</t>
  </si>
  <si>
    <t>к решению сессии первого созыва Собрания депутатов № ___ от 20 декабря 2024 года</t>
  </si>
  <si>
    <t>Прогнозируемое поступление доходов бюджета Устьянского муниципального округа
на 2025 год и на плановый период 2026 и 2027 годов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</si>
  <si>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</si>
  <si>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</si>
  <si>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</si>
  <si>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</si>
  <si>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</si>
  <si>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2027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</si>
  <si>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</si>
  <si>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</si>
  <si>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</si>
  <si>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</si>
  <si>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</si>
  <si>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</si>
  <si>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</si>
  <si>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</si>
  <si>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</si>
  <si>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</si>
  <si>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</si>
  <si>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</si>
  <si>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</si>
  <si>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</si>
  <si>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Единый сельскохозяйственный налога</t>
  </si>
  <si>
    <t>1 05 03000 00 0000 110</t>
  </si>
  <si>
    <t>Налог, взимаемый в связи с применением патентной СН</t>
  </si>
  <si>
    <t>1 05 04000 00 0000 110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</si>
  <si>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</si>
  <si>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</si>
  <si>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</si>
  <si>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</si>
  <si>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Транспортный налог</t>
  </si>
  <si>
    <t>1 06 04000 02 0000 110</t>
  </si>
  <si>
    <t>Земельный налог</t>
  </si>
  <si>
    <t>1 06 06000 00 0000 110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</si>
  <si>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</si>
  <si>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</si>
  <si>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</si>
  <si>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</si>
  <si>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</si>
  <si>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</si>
  <si>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</si>
  <si>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</si>
  <si>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</si>
  <si>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</si>
  <si>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</si>
  <si>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</si>
  <si>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</si>
  <si>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1 11 09000 00 0000 120</t>
  </si>
  <si>
    <t>ПЛАТЕЖИ ПРИ ПОЛЬЗОВАНИИ ПРИРОДНЫМИ РЕСУРСАМИ</t>
  </si>
  <si>
    <t>1 12 00000 00 0000 000</t>
  </si>
  <si>
    <t>ДОХОДЫ ОТ ОКАЗАНИЯ ПЛАТНЫХ УСЛУГ И КОМПЕНСАЦИИ ЗАТРАТ ГОСУДАРСТВА</t>
  </si>
  <si>
    <t>1 13 00000 00 0000 000</t>
  </si>
  <si>
    <t>Доходы от компенсации затрат государства</t>
  </si>
  <si>
    <t>1 13 02 000 00 0000 130</t>
  </si>
  <si>
    <t>ДОХОДЫ ОТ ПРОДАЖИ МАТЕРИАЛЬНЫХ И НЕМАТЕРИАЛЬНЫХ АКТИВОВ</t>
  </si>
  <si>
    <t>1 14 00000 00 0000 000</t>
  </si>
  <si>
    <t>Доходы от продажи квартир</t>
  </si>
  <si>
    <t>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</si>
  <si>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</si>
  <si>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</si>
  <si>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</si>
  <si>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</si>
  <si>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ШТРАФЫ, САНКЦИИ, ВОЗМЕЩЕНИЕ УЩЕРБА</t>
  </si>
  <si>
    <t>1 16 00000 00 0000 140</t>
  </si>
  <si>
    <t>ПРОЧИЕ НЕНАЛОГОВЫЕ ДОХОДЫ</t>
  </si>
  <si>
    <t>1 17 00000 00 0000 180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</si>
  <si>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</si>
  <si>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</si>
  <si>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</si>
  <si>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</si>
  <si>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</si>
  <si>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</si>
  <si>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 муниципальных округов</t>
  </si>
  <si>
    <t>2 02 15001 14 0000 150</t>
  </si>
  <si>
    <t xml:space="preserve">Дотаций бюджетам муниципальных округов Архангельской области на поддержку мер по обеспечению сбалансированности местных бюджетов на 2024 год </t>
  </si>
  <si>
    <t>2 02 15002 05 0000 150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</si>
  <si>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</si>
  <si>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</si>
  <si>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на организацию бесплатного горячего питания обучающихся,получающих начальное общее образование в муниципальных образовательнвх организациях (муниципальные образовательные организации)</t>
  </si>
  <si>
    <t>2 02 25304 14 0000 150</t>
  </si>
  <si>
    <t>Субсидии бюджетам МО на государственную поддержку отрали культуры (реализация мероприятий по модернизации библиотек в части комплектования книжных фондов муниципальных библиотек)</t>
  </si>
  <si>
    <t>2 02 25519 14 0000 150</t>
  </si>
  <si>
    <t>Субсидии на обеспечение комплексного развития сельских территорий (Федеральный проект "Благоустройство сельских территорий") (начальная школа-д/сад)</t>
  </si>
  <si>
    <t>2 02 27576 14 0000 1507</t>
  </si>
  <si>
    <t>Субсидии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</si>
  <si>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2 02 29999 14 0000 150</t>
  </si>
  <si>
    <t>Субвенции бюджетам бюджетной системы Российской Федерации</t>
  </si>
  <si>
    <t>2 02 30000 00 0000 150</t>
  </si>
  <si>
    <t xml:space="preserve">Субвенции на осуществление государственных полномочий в сфере охраны труда </t>
  </si>
  <si>
    <t>2 02 30024 14 0000 150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</si>
  <si>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</si>
  <si>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2 02 30024 05 0000 150</t>
  </si>
  <si>
    <t xml:space="preserve">Субвенции на осуществление государственных полномочий по формированию торгового реестра </t>
  </si>
  <si>
    <t>Субвенции бюджетам  муниципальных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</si>
  <si>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 xml:space="preserve">Субвенции бюджетам  муниципальных округов Архангельской области на осуществление государственных полномочий по организации и осуществлению деятельности по опеке и попечительству на 2025 год и на плановый период 2026 и 2027 годов
</t>
  </si>
  <si>
    <t>Субвенция на возмещение расходов,связанных с реализацией мер социальной поддержки по предоставлению компенсации расходов  на оплату жилых помещений, отопления и освещения педагогическим работникам   образовательных организаций в сельских населенных пунктах,рабочих поселках (поселках городского типа)</t>
  </si>
  <si>
    <t>Субвенции на компенсацию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</si>
  <si>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2 02 30029 14 0000 150</t>
  </si>
  <si>
    <t>Субвенции на обеспечение детей-сирот и детей, оставшихся без попечения родителей, лиц из  числа детей-сирот и детей, оставшихся без попечения родителей, жилыми помещениями (ФБ)</t>
  </si>
  <si>
    <t>2 02 35082 14 0000 150</t>
  </si>
  <si>
    <t>Субвенции на осуществление первичного воинского учета органами местного самоуправления поселений, муниципальных и  городских округов</t>
  </si>
  <si>
    <t>2 02 35118 14 0000 150</t>
  </si>
  <si>
    <t>Субвенции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</si>
  <si>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</si>
  <si>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</si>
  <si>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</si>
  <si>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 муниципальных округов АО</t>
  </si>
  <si>
    <t>2 02 39998 14 0000 150</t>
  </si>
  <si>
    <t xml:space="preserve">Субвенции  на реализацию образовательных программ </t>
  </si>
  <si>
    <t>2 02 39999 14 0000 150</t>
  </si>
  <si>
    <t>Субвенции на обеспечение детей-сирот и детей, оставшихся без попечения родителей, лиц из  числа детей-сирот и детей, оставшихся без попечения родителей, жилыми помещениями</t>
  </si>
  <si>
    <t>Субвенции 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</si>
  <si>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Иные межбюджетные трансферты </t>
  </si>
  <si>
    <t>2 02 40000 00 0000 150</t>
  </si>
  <si>
    <t xml:space="preserve">Субсидии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</si>
  <si>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2 02 45179 14 0000 150</t>
  </si>
  <si>
    <t>Иные межбюджетные трансферты 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</si>
  <si>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2 02 49999 14 0000 150</t>
  </si>
  <si>
    <t>ПРОЧИЕ БЕЗВОЗМЕЗДНЫЕ ПОСТУПЛЕНИЯ</t>
  </si>
  <si>
    <t>2 07 00000 00 0000 000</t>
  </si>
  <si>
    <t>Прочие безвозмездные поступления в бюджеты муниципальных округов</t>
  </si>
  <si>
    <t>2 07 04050 14 0000 150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</si>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</sst>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2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49" fontId="4" fillId="0" borderId="0" xfId="2" applyNumberFormat="1" applyFont="1" applyFill="1" applyAlignment="1">
      <alignment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49" fontId="8" fillId="0" borderId="0" xfId="2" applyNumberFormat="1" applyFont="1" applyFill="1" applyAlignment="1">
      <alignment vertical="center" wrapText="1"/>
    </xf>
    <xf numFmtId="0" fontId="7" fillId="0" borderId="0" xfId="2" applyFont="1" applyFill="1"/>
    <xf numFmtId="0" fontId="9" fillId="0" borderId="10" xfId="2" applyFont="1" applyFill="1" applyBorder="1" applyAlignment="1">
      <alignment vertical="center" wrapText="1"/>
    </xf>
    <xf numFmtId="49" fontId="9" fillId="2" borderId="11" xfId="2" applyNumberFormat="1" applyFont="1" applyFill="1" applyBorder="1" applyAlignment="1">
      <alignment horizontal="center" vertical="center"/>
    </xf>
    <xf numFmtId="4" fontId="9" fillId="0" borderId="12" xfId="2" applyNumberFormat="1" applyFont="1" applyFill="1" applyBorder="1" applyAlignment="1">
      <alignment horizontal="right" vertical="center"/>
    </xf>
    <xf numFmtId="4" fontId="9" fillId="0" borderId="13" xfId="2" applyNumberFormat="1" applyFont="1" applyFill="1" applyBorder="1" applyAlignment="1">
      <alignment horizontal="right" vertical="center"/>
    </xf>
    <xf numFmtId="4" fontId="9" fillId="0" borderId="14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 wrapText="1"/>
    </xf>
    <xf numFmtId="49" fontId="2" fillId="0" borderId="10" xfId="2" applyNumberFormat="1" applyFont="1" applyFill="1" applyBorder="1" applyAlignment="1">
      <alignment horizontal="center" vertical="center"/>
    </xf>
    <xf numFmtId="43" fontId="10" fillId="0" borderId="0" xfId="2" applyNumberFormat="1" applyFont="1" applyFill="1" applyBorder="1" applyAlignment="1"/>
    <xf numFmtId="4" fontId="11" fillId="0" borderId="13" xfId="3" applyNumberFormat="1" applyFont="1" applyFill="1" applyBorder="1" applyAlignment="1">
      <alignment horizontal="right" vertical="center"/>
    </xf>
    <xf numFmtId="4" fontId="11" fillId="0" borderId="14" xfId="3" applyNumberFormat="1" applyFont="1" applyFill="1" applyBorder="1" applyAlignment="1">
      <alignment horizontal="right" vertical="center"/>
    </xf>
    <xf numFmtId="0" fontId="2" fillId="0" borderId="10" xfId="2" applyFont="1" applyFill="1" applyBorder="1" applyAlignment="1">
      <alignment vertical="center" wrapText="1"/>
    </xf>
    <xf numFmtId="49" fontId="2" fillId="0" borderId="11" xfId="2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13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/>
    </xf>
    <xf numFmtId="0" fontId="2" fillId="0" borderId="10" xfId="2" applyFont="1" applyFill="1" applyBorder="1" applyAlignment="1">
      <alignment horizontal="left" vertical="center" wrapText="1" indent="1"/>
    </xf>
    <xf numFmtId="4" fontId="2" fillId="0" borderId="12" xfId="0" applyNumberFormat="1" applyFont="1" applyFill="1" applyBorder="1" applyAlignment="1">
      <alignment horizontal="right" vertical="center"/>
    </xf>
    <xf numFmtId="3" fontId="11" fillId="0" borderId="12" xfId="0" applyNumberFormat="1" applyFont="1" applyFill="1" applyBorder="1" applyAlignment="1">
      <alignment horizontal="right" vertical="center"/>
    </xf>
    <xf numFmtId="10" fontId="11" fillId="2" borderId="13" xfId="1" applyNumberFormat="1" applyFont="1" applyFill="1" applyBorder="1" applyAlignment="1">
      <alignment horizontal="right" vertical="center"/>
    </xf>
    <xf numFmtId="10" fontId="11" fillId="2" borderId="14" xfId="1" applyNumberFormat="1" applyFont="1" applyFill="1" applyBorder="1" applyAlignment="1">
      <alignment horizontal="right" vertical="center"/>
    </xf>
    <xf numFmtId="0" fontId="2" fillId="0" borderId="10" xfId="2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right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2" borderId="13" xfId="1" applyNumberFormat="1" applyFont="1" applyFill="1" applyBorder="1" applyAlignment="1">
      <alignment horizontal="right" vertical="center"/>
    </xf>
    <xf numFmtId="4" fontId="2" fillId="2" borderId="14" xfId="1" applyNumberFormat="1" applyFont="1" applyFill="1" applyBorder="1" applyAlignment="1">
      <alignment horizontal="right" vertical="center"/>
    </xf>
    <xf numFmtId="0" fontId="13" fillId="0" borderId="0" xfId="2" applyFont="1" applyBorder="1" applyAlignment="1">
      <alignment horizontal="center"/>
    </xf>
    <xf numFmtId="4" fontId="5" fillId="0" borderId="12" xfId="0" applyNumberFormat="1" applyFont="1" applyFill="1" applyBorder="1" applyAlignment="1">
      <alignment horizontal="right" vertical="center"/>
    </xf>
    <xf numFmtId="4" fontId="5" fillId="0" borderId="12" xfId="2" applyNumberFormat="1" applyFont="1" applyFill="1" applyBorder="1" applyAlignment="1">
      <alignment horizontal="right" vertical="center"/>
    </xf>
    <xf numFmtId="10" fontId="11" fillId="0" borderId="13" xfId="3" applyNumberFormat="1" applyFont="1" applyFill="1" applyBorder="1" applyAlignment="1">
      <alignment horizontal="right" vertical="center"/>
    </xf>
    <xf numFmtId="10" fontId="11" fillId="0" borderId="14" xfId="3" applyNumberFormat="1" applyFont="1" applyFill="1" applyBorder="1" applyAlignment="1">
      <alignment horizontal="right" vertical="center"/>
    </xf>
    <xf numFmtId="4" fontId="2" fillId="0" borderId="12" xfId="2" applyNumberFormat="1" applyFont="1" applyFill="1" applyBorder="1" applyAlignment="1">
      <alignment horizontal="right" vertical="center"/>
    </xf>
    <xf numFmtId="4" fontId="2" fillId="0" borderId="13" xfId="2" applyNumberFormat="1" applyFont="1" applyFill="1" applyBorder="1" applyAlignment="1">
      <alignment horizontal="right" vertical="center"/>
    </xf>
    <xf numFmtId="4" fontId="2" fillId="0" borderId="14" xfId="2" applyNumberFormat="1" applyFont="1" applyFill="1" applyBorder="1" applyAlignment="1">
      <alignment horizontal="right" vertical="center"/>
    </xf>
    <xf numFmtId="0" fontId="2" fillId="0" borderId="10" xfId="2" applyNumberFormat="1" applyFont="1" applyFill="1" applyBorder="1" applyAlignment="1">
      <alignment horizontal="left" vertical="center" wrapText="1" indent="1"/>
    </xf>
    <xf numFmtId="4" fontId="2" fillId="0" borderId="0" xfId="2" applyNumberFormat="1" applyFont="1" applyFill="1" applyBorder="1" applyAlignment="1">
      <alignment horizontal="right" vertical="center"/>
    </xf>
    <xf numFmtId="49" fontId="4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 applyAlignment="1">
      <alignment horizontal="left" vertical="center" wrapText="1"/>
    </xf>
    <xf numFmtId="0" fontId="14" fillId="0" borderId="0" xfId="2" applyFont="1" applyFill="1"/>
    <xf numFmtId="0" fontId="2" fillId="0" borderId="11" xfId="0" applyFont="1" applyFill="1" applyBorder="1" applyAlignment="1">
      <alignment horizontal="left" vertical="center" wrapText="1" indent="1"/>
    </xf>
    <xf numFmtId="49" fontId="2" fillId="0" borderId="10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right" vertical="center"/>
    </xf>
    <xf numFmtId="4" fontId="9" fillId="2" borderId="13" xfId="0" applyNumberFormat="1" applyFont="1" applyFill="1" applyBorder="1" applyAlignment="1">
      <alignment horizontal="right" vertical="center"/>
    </xf>
    <xf numFmtId="4" fontId="9" fillId="2" borderId="14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2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left" vertical="center" wrapText="1" indent="2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 indent="2"/>
    </xf>
    <xf numFmtId="164" fontId="2" fillId="0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vertical="center" wrapText="1"/>
    </xf>
    <xf numFmtId="164" fontId="9" fillId="0" borderId="20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right" vertical="center"/>
    </xf>
    <xf numFmtId="4" fontId="9" fillId="2" borderId="8" xfId="0" applyNumberFormat="1" applyFont="1" applyFill="1" applyBorder="1" applyAlignment="1">
      <alignment horizontal="right" vertical="center"/>
    </xf>
    <xf numFmtId="4" fontId="9" fillId="2" borderId="9" xfId="0" applyNumberFormat="1" applyFont="1" applyFill="1" applyBorder="1" applyAlignment="1">
      <alignment horizontal="right" vertical="center"/>
    </xf>
    <xf numFmtId="4" fontId="2" fillId="0" borderId="0" xfId="2" applyNumberFormat="1" applyFont="1" applyFill="1"/>
    <xf numFmtId="4" fontId="2" fillId="0" borderId="18" xfId="0" applyNumberFormat="1" applyFont="1" applyFill="1" applyBorder="1" applyAlignment="1">
      <alignment horizontal="right" vertical="center"/>
    </xf>
    <xf numFmtId="4" fontId="2" fillId="0" borderId="19" xfId="0" applyNumberFormat="1" applyFont="1" applyFill="1" applyBorder="1" applyAlignment="1">
      <alignment horizontal="right" vertical="center"/>
    </xf>
    <xf numFmtId="4" fontId="4" fillId="0" borderId="0" xfId="2" applyNumberFormat="1" applyFont="1" applyFill="1" applyAlignment="1">
      <alignment vertical="center" wrapText="1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3" xfId="2"/>
    <cellStyle name="Обычный 2" xfId="4"/>
    <cellStyle name="Обычный 2 2" xfId="5"/>
    <cellStyle name="Процентный" xfId="1" builtinId="5"/>
    <cellStyle name="Процентный 2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3,4,5%20&#1074;&#1077;&#1076;&#1086;&#1084;&#1089;&#1090;&#1074;&#1077;&#1085;&#1085;&#1072;&#1103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 "/>
      <sheetName val="прил4."/>
      <sheetName val="прил 5"/>
    </sheetNames>
    <sheetDataSet>
      <sheetData sheetId="0" refreshError="1"/>
      <sheetData sheetId="1">
        <row r="735">
          <cell r="H735">
            <v>2473657532.3715005</v>
          </cell>
          <cell r="I735">
            <v>2109792879.5834997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topLeftCell="A43" zoomScale="85" zoomScaleNormal="85" workbookViewId="0">
      <selection activeCell="I52" sqref="I52"/>
    </sheetView>
  </sheetViews>
  <sheetFormatPr defaultColWidth="9.109375" defaultRowHeight="13.2" x14ac:dyDescent="0.25"/>
  <cols>
    <col min="1" max="1" width="42.88671875" style="1" customWidth="1"/>
    <col min="2" max="2" width="22.6640625" style="2" customWidth="1"/>
    <col min="3" max="5" width="15.88671875" style="1" customWidth="1"/>
    <col min="6" max="6" width="14" style="3" customWidth="1"/>
    <col min="7" max="7" width="13.44140625" style="1" hidden="1" customWidth="1"/>
    <col min="8" max="8" width="12.44140625" style="1" hidden="1" customWidth="1"/>
    <col min="9" max="16384" width="9.109375" style="1"/>
  </cols>
  <sheetData>
    <row r="1" spans="1:6" ht="15.6" x14ac:dyDescent="0.25">
      <c r="D1" s="77" t="s">
        <v>0</v>
      </c>
      <c r="E1" s="77"/>
    </row>
    <row r="2" spans="1:6" ht="42" customHeight="1" x14ac:dyDescent="0.25">
      <c r="C2" s="78" t="s">
        <v>1</v>
      </c>
      <c r="D2" s="78"/>
      <c r="E2" s="78"/>
    </row>
    <row r="3" spans="1:6" ht="57" customHeight="1" x14ac:dyDescent="0.25">
      <c r="A3" s="79" t="s">
        <v>2</v>
      </c>
      <c r="B3" s="79"/>
      <c r="C3" s="80"/>
      <c r="D3" s="80"/>
      <c r="E3" s="80"/>
    </row>
    <row r="4" spans="1:6" ht="27" customHeight="1" x14ac:dyDescent="0.25">
      <c r="A4" s="81" t="s">
        <v>3</v>
      </c>
      <c r="B4" s="81" t="s">
        <v>4</v>
      </c>
      <c r="C4" s="83" t="s">
        <v>5</v>
      </c>
      <c r="D4" s="84"/>
      <c r="E4" s="85"/>
    </row>
    <row r="5" spans="1:6" ht="24.75" customHeight="1" x14ac:dyDescent="0.25">
      <c r="A5" s="82"/>
      <c r="B5" s="82"/>
      <c r="C5" s="4" t="s">
        <v>6</v>
      </c>
      <c r="D5" s="5" t="s">
        <v>7</v>
      </c>
      <c r="E5" s="6" t="s">
        <v>8</v>
      </c>
    </row>
    <row r="6" spans="1:6" s="13" customFormat="1" ht="12" x14ac:dyDescent="0.25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2"/>
    </row>
    <row r="7" spans="1:6" s="19" customFormat="1" ht="29.25" customHeight="1" x14ac:dyDescent="0.3">
      <c r="A7" s="14" t="s">
        <v>9</v>
      </c>
      <c r="B7" s="15" t="s">
        <v>10</v>
      </c>
      <c r="C7" s="16">
        <f>C9+C12+C15+C20+C25+C30+C34+C36+C39+C44+C46</f>
        <v>396788064</v>
      </c>
      <c r="D7" s="17">
        <f>D9+D12+D15+D20+D25+D30+D34+D36+D39+D44+D46</f>
        <v>423264179</v>
      </c>
      <c r="E7" s="18">
        <f>E9+E12+E15+E20+E25+E30+E34+E36+E39+E44+E46</f>
        <v>447295279</v>
      </c>
      <c r="F7" s="3"/>
    </row>
    <row r="8" spans="1:6" s="19" customFormat="1" x14ac:dyDescent="0.2">
      <c r="A8" s="14"/>
      <c r="B8" s="20"/>
      <c r="C8" s="21"/>
      <c r="D8" s="22"/>
      <c r="E8" s="23"/>
      <c r="F8" s="3"/>
    </row>
    <row r="9" spans="1:6" s="19" customFormat="1" x14ac:dyDescent="0.3">
      <c r="A9" s="24" t="s">
        <v>11</v>
      </c>
      <c r="B9" s="25" t="s">
        <v>12</v>
      </c>
      <c r="C9" s="26">
        <v>238536516</v>
      </c>
      <c r="D9" s="27">
        <v>260781842</v>
      </c>
      <c r="E9" s="28">
        <v>268054723</v>
      </c>
      <c r="F9" s="3"/>
    </row>
    <row r="10" spans="1:6" s="19" customFormat="1" x14ac:dyDescent="0.3">
      <c r="A10" s="29" t="s">
        <v>13</v>
      </c>
      <c r="B10" s="25" t="s">
        <v>14</v>
      </c>
      <c r="C10" s="30">
        <v>238536516</v>
      </c>
      <c r="D10" s="27">
        <v>260781842</v>
      </c>
      <c r="E10" s="28">
        <v>268054723</v>
      </c>
      <c r="F10" s="3"/>
    </row>
    <row r="11" spans="1:6" s="19" customFormat="1" x14ac:dyDescent="0.3">
      <c r="A11" s="29"/>
      <c r="B11" s="25"/>
      <c r="C11" s="31"/>
      <c r="D11" s="32">
        <v>1.0932575287550523</v>
      </c>
      <c r="E11" s="33">
        <v>1.0278887553835132</v>
      </c>
      <c r="F11" s="3"/>
    </row>
    <row r="12" spans="1:6" s="19" customFormat="1" ht="39.6" x14ac:dyDescent="0.3">
      <c r="A12" s="34" t="s">
        <v>15</v>
      </c>
      <c r="B12" s="25" t="s">
        <v>16</v>
      </c>
      <c r="C12" s="26">
        <v>47426603</v>
      </c>
      <c r="D12" s="27">
        <v>48891170</v>
      </c>
      <c r="E12" s="28">
        <v>64421965</v>
      </c>
      <c r="F12" s="3"/>
    </row>
    <row r="13" spans="1:6" s="19" customFormat="1" ht="39.6" x14ac:dyDescent="0.3">
      <c r="A13" s="29" t="s">
        <v>17</v>
      </c>
      <c r="B13" s="25" t="s">
        <v>18</v>
      </c>
      <c r="C13" s="30">
        <v>47426603</v>
      </c>
      <c r="D13" s="27">
        <v>48891170</v>
      </c>
      <c r="E13" s="28">
        <v>64421965</v>
      </c>
      <c r="F13" s="3"/>
    </row>
    <row r="14" spans="1:6" s="19" customFormat="1" x14ac:dyDescent="0.3">
      <c r="A14" s="29"/>
      <c r="B14" s="25"/>
      <c r="C14" s="31"/>
      <c r="D14" s="32"/>
      <c r="E14" s="33"/>
      <c r="F14" s="3"/>
    </row>
    <row r="15" spans="1:6" s="19" customFormat="1" x14ac:dyDescent="0.3">
      <c r="A15" s="34" t="s">
        <v>19</v>
      </c>
      <c r="B15" s="25" t="s">
        <v>20</v>
      </c>
      <c r="C15" s="26">
        <v>28709000</v>
      </c>
      <c r="D15" s="27">
        <v>27435010</v>
      </c>
      <c r="E15" s="28">
        <v>28524354</v>
      </c>
      <c r="F15" s="3"/>
    </row>
    <row r="16" spans="1:6" s="19" customFormat="1" ht="26.4" x14ac:dyDescent="0.3">
      <c r="A16" s="29" t="s">
        <v>21</v>
      </c>
      <c r="B16" s="25" t="s">
        <v>22</v>
      </c>
      <c r="C16" s="30">
        <v>21492000</v>
      </c>
      <c r="D16" s="35">
        <v>22429051</v>
      </c>
      <c r="E16" s="36">
        <v>23319484</v>
      </c>
      <c r="F16" s="3"/>
    </row>
    <row r="17" spans="1:6" s="19" customFormat="1" x14ac:dyDescent="0.3">
      <c r="A17" s="29" t="s">
        <v>23</v>
      </c>
      <c r="B17" s="25" t="s">
        <v>24</v>
      </c>
      <c r="C17" s="30">
        <v>22000</v>
      </c>
      <c r="D17" s="35">
        <v>22959</v>
      </c>
      <c r="E17" s="36">
        <v>23870</v>
      </c>
      <c r="F17" s="3"/>
    </row>
    <row r="18" spans="1:6" s="19" customFormat="1" ht="26.4" x14ac:dyDescent="0.3">
      <c r="A18" s="29" t="s">
        <v>25</v>
      </c>
      <c r="B18" s="25" t="s">
        <v>26</v>
      </c>
      <c r="C18" s="30">
        <v>7195000</v>
      </c>
      <c r="D18" s="35">
        <v>4983000</v>
      </c>
      <c r="E18" s="36">
        <v>5181000</v>
      </c>
      <c r="F18" s="3"/>
    </row>
    <row r="19" spans="1:6" s="19" customFormat="1" x14ac:dyDescent="0.3">
      <c r="A19" s="29"/>
      <c r="B19" s="25"/>
      <c r="C19" s="30"/>
      <c r="D19" s="32"/>
      <c r="E19" s="33"/>
      <c r="F19" s="3"/>
    </row>
    <row r="20" spans="1:6" s="19" customFormat="1" x14ac:dyDescent="0.3">
      <c r="A20" s="34" t="s">
        <v>27</v>
      </c>
      <c r="B20" s="25" t="s">
        <v>28</v>
      </c>
      <c r="C20" s="26">
        <v>37653707</v>
      </c>
      <c r="D20" s="27">
        <v>41813919</v>
      </c>
      <c r="E20" s="28">
        <v>41788999</v>
      </c>
      <c r="F20" s="3"/>
    </row>
    <row r="21" spans="1:6" s="19" customFormat="1" x14ac:dyDescent="0.3">
      <c r="A21" s="29" t="s">
        <v>29</v>
      </c>
      <c r="B21" s="25" t="s">
        <v>30</v>
      </c>
      <c r="C21" s="30">
        <v>6556000</v>
      </c>
      <c r="D21" s="37">
        <v>6556000</v>
      </c>
      <c r="E21" s="38">
        <v>6556000</v>
      </c>
      <c r="F21" s="3"/>
    </row>
    <row r="22" spans="1:6" s="19" customFormat="1" x14ac:dyDescent="0.25">
      <c r="A22" s="29" t="s">
        <v>31</v>
      </c>
      <c r="B22" s="39" t="s">
        <v>32</v>
      </c>
      <c r="C22" s="30">
        <v>20759707</v>
      </c>
      <c r="D22" s="37">
        <v>24919919</v>
      </c>
      <c r="E22" s="38">
        <v>24894999</v>
      </c>
      <c r="F22" s="3"/>
    </row>
    <row r="23" spans="1:6" s="19" customFormat="1" x14ac:dyDescent="0.3">
      <c r="A23" s="29" t="s">
        <v>33</v>
      </c>
      <c r="B23" s="25" t="s">
        <v>34</v>
      </c>
      <c r="C23" s="30">
        <v>10338000</v>
      </c>
      <c r="D23" s="37">
        <v>10338000</v>
      </c>
      <c r="E23" s="38">
        <v>10338000</v>
      </c>
      <c r="F23" s="3"/>
    </row>
    <row r="24" spans="1:6" s="19" customFormat="1" ht="13.8" x14ac:dyDescent="0.3">
      <c r="A24" s="29"/>
      <c r="B24" s="25"/>
      <c r="C24" s="40"/>
      <c r="D24" s="32"/>
      <c r="E24" s="33"/>
      <c r="F24" s="3"/>
    </row>
    <row r="25" spans="1:6" s="19" customFormat="1" x14ac:dyDescent="0.3">
      <c r="A25" s="34" t="s">
        <v>35</v>
      </c>
      <c r="B25" s="25" t="s">
        <v>36</v>
      </c>
      <c r="C25" s="26">
        <v>4551000</v>
      </c>
      <c r="D25" s="27">
        <v>4723000</v>
      </c>
      <c r="E25" s="28">
        <v>4886000</v>
      </c>
      <c r="F25" s="3"/>
    </row>
    <row r="26" spans="1:6" s="19" customFormat="1" ht="39.6" x14ac:dyDescent="0.3">
      <c r="A26" s="29" t="s">
        <v>37</v>
      </c>
      <c r="B26" s="25" t="s">
        <v>38</v>
      </c>
      <c r="C26" s="30">
        <v>3829400</v>
      </c>
      <c r="D26" s="35">
        <v>4011400</v>
      </c>
      <c r="E26" s="36">
        <v>4174400</v>
      </c>
      <c r="F26" s="3"/>
    </row>
    <row r="27" spans="1:6" s="19" customFormat="1" ht="52.8" x14ac:dyDescent="0.3">
      <c r="A27" s="29" t="s">
        <v>39</v>
      </c>
      <c r="B27" s="25" t="s">
        <v>40</v>
      </c>
      <c r="C27" s="30">
        <v>91600</v>
      </c>
      <c r="D27" s="35">
        <v>91600</v>
      </c>
      <c r="E27" s="36">
        <v>91600</v>
      </c>
      <c r="F27" s="3"/>
    </row>
    <row r="28" spans="1:6" s="19" customFormat="1" ht="39.6" x14ac:dyDescent="0.3">
      <c r="A28" s="29" t="s">
        <v>41</v>
      </c>
      <c r="B28" s="20" t="s">
        <v>42</v>
      </c>
      <c r="C28" s="30">
        <v>630000</v>
      </c>
      <c r="D28" s="35">
        <v>620000</v>
      </c>
      <c r="E28" s="36">
        <v>620000</v>
      </c>
      <c r="F28" s="3"/>
    </row>
    <row r="29" spans="1:6" s="19" customFormat="1" ht="13.8" x14ac:dyDescent="0.3">
      <c r="A29" s="29"/>
      <c r="B29" s="25"/>
      <c r="C29" s="41"/>
      <c r="D29" s="42"/>
      <c r="E29" s="43"/>
      <c r="F29" s="3"/>
    </row>
    <row r="30" spans="1:6" s="19" customFormat="1" ht="39.6" x14ac:dyDescent="0.3">
      <c r="A30" s="24" t="s">
        <v>43</v>
      </c>
      <c r="B30" s="25" t="s">
        <v>44</v>
      </c>
      <c r="C30" s="44">
        <f>C31+C32</f>
        <v>29303000</v>
      </c>
      <c r="D30" s="45">
        <f>D31+D32</f>
        <v>29303000</v>
      </c>
      <c r="E30" s="46">
        <f>E31+E32</f>
        <v>29303000</v>
      </c>
      <c r="F30" s="3"/>
    </row>
    <row r="31" spans="1:6" ht="92.4" x14ac:dyDescent="0.25">
      <c r="A31" s="29" t="s">
        <v>45</v>
      </c>
      <c r="B31" s="25" t="s">
        <v>46</v>
      </c>
      <c r="C31" s="44">
        <v>18748500</v>
      </c>
      <c r="D31" s="45">
        <v>18748500</v>
      </c>
      <c r="E31" s="46">
        <v>18748500</v>
      </c>
    </row>
    <row r="32" spans="1:6" ht="92.4" x14ac:dyDescent="0.25">
      <c r="A32" s="47" t="s">
        <v>47</v>
      </c>
      <c r="B32" s="25" t="s">
        <v>48</v>
      </c>
      <c r="C32" s="44">
        <v>10554500</v>
      </c>
      <c r="D32" s="48">
        <v>10554500</v>
      </c>
      <c r="E32" s="46">
        <v>10554500</v>
      </c>
    </row>
    <row r="33" spans="1:6" x14ac:dyDescent="0.25">
      <c r="A33" s="47"/>
      <c r="B33" s="25"/>
      <c r="C33" s="44"/>
      <c r="D33" s="42"/>
      <c r="E33" s="43"/>
      <c r="F33" s="49"/>
    </row>
    <row r="34" spans="1:6" ht="26.4" x14ac:dyDescent="0.25">
      <c r="A34" s="34" t="s">
        <v>49</v>
      </c>
      <c r="B34" s="25" t="s">
        <v>50</v>
      </c>
      <c r="C34" s="44">
        <v>185238</v>
      </c>
      <c r="D34" s="45">
        <v>185238</v>
      </c>
      <c r="E34" s="46">
        <v>185238</v>
      </c>
      <c r="F34" s="50"/>
    </row>
    <row r="35" spans="1:6" x14ac:dyDescent="0.25">
      <c r="A35" s="29"/>
      <c r="B35" s="25"/>
      <c r="C35" s="44"/>
      <c r="D35" s="45"/>
      <c r="E35" s="46"/>
      <c r="F35" s="49"/>
    </row>
    <row r="36" spans="1:6" s="51" customFormat="1" ht="26.4" x14ac:dyDescent="0.25">
      <c r="A36" s="34" t="s">
        <v>51</v>
      </c>
      <c r="B36" s="25" t="s">
        <v>52</v>
      </c>
      <c r="C36" s="44">
        <v>148900</v>
      </c>
      <c r="D36" s="45">
        <v>0</v>
      </c>
      <c r="E36" s="46">
        <v>0</v>
      </c>
      <c r="F36" s="3"/>
    </row>
    <row r="37" spans="1:6" s="51" customFormat="1" x14ac:dyDescent="0.25">
      <c r="A37" s="29" t="s">
        <v>53</v>
      </c>
      <c r="B37" s="25" t="s">
        <v>54</v>
      </c>
      <c r="C37" s="44">
        <v>148900</v>
      </c>
      <c r="D37" s="45"/>
      <c r="E37" s="46"/>
      <c r="F37" s="3"/>
    </row>
    <row r="38" spans="1:6" s="51" customFormat="1" x14ac:dyDescent="0.25">
      <c r="A38" s="29"/>
      <c r="B38" s="25"/>
      <c r="C38" s="44"/>
      <c r="D38" s="45"/>
      <c r="E38" s="46"/>
      <c r="F38" s="3"/>
    </row>
    <row r="39" spans="1:6" s="51" customFormat="1" ht="26.4" x14ac:dyDescent="0.25">
      <c r="A39" s="34" t="s">
        <v>55</v>
      </c>
      <c r="B39" s="25" t="s">
        <v>56</v>
      </c>
      <c r="C39" s="44">
        <v>7649100</v>
      </c>
      <c r="D39" s="45">
        <v>7506000</v>
      </c>
      <c r="E39" s="46">
        <v>7506000</v>
      </c>
      <c r="F39" s="3"/>
    </row>
    <row r="40" spans="1:6" s="51" customFormat="1" x14ac:dyDescent="0.25">
      <c r="A40" s="52" t="s">
        <v>57</v>
      </c>
      <c r="B40" s="53" t="s">
        <v>58</v>
      </c>
      <c r="C40" s="44">
        <v>2400900</v>
      </c>
      <c r="D40" s="45">
        <v>2257800</v>
      </c>
      <c r="E40" s="46">
        <v>2257800</v>
      </c>
      <c r="F40" s="3"/>
    </row>
    <row r="41" spans="1:6" s="51" customFormat="1" ht="92.4" x14ac:dyDescent="0.25">
      <c r="A41" s="29" t="s">
        <v>59</v>
      </c>
      <c r="B41" s="25" t="s">
        <v>60</v>
      </c>
      <c r="C41" s="44">
        <v>2957500</v>
      </c>
      <c r="D41" s="45">
        <v>2957500</v>
      </c>
      <c r="E41" s="46">
        <v>2957500</v>
      </c>
      <c r="F41" s="50"/>
    </row>
    <row r="42" spans="1:6" s="51" customFormat="1" ht="39.6" x14ac:dyDescent="0.25">
      <c r="A42" s="29" t="s">
        <v>61</v>
      </c>
      <c r="B42" s="25" t="s">
        <v>62</v>
      </c>
      <c r="C42" s="44">
        <v>2290700</v>
      </c>
      <c r="D42" s="45">
        <v>2290700</v>
      </c>
      <c r="E42" s="46">
        <v>2290700</v>
      </c>
      <c r="F42" s="50"/>
    </row>
    <row r="43" spans="1:6" s="51" customFormat="1" x14ac:dyDescent="0.25">
      <c r="A43" s="29"/>
      <c r="B43" s="25"/>
      <c r="C43" s="44"/>
      <c r="D43" s="42"/>
      <c r="E43" s="43"/>
      <c r="F43" s="3"/>
    </row>
    <row r="44" spans="1:6" s="51" customFormat="1" x14ac:dyDescent="0.25">
      <c r="A44" s="34" t="s">
        <v>63</v>
      </c>
      <c r="B44" s="25" t="s">
        <v>64</v>
      </c>
      <c r="C44" s="44">
        <v>2625000</v>
      </c>
      <c r="D44" s="45">
        <v>2625000</v>
      </c>
      <c r="E44" s="46">
        <v>2625000</v>
      </c>
      <c r="F44" s="3"/>
    </row>
    <row r="45" spans="1:6" s="51" customFormat="1" x14ac:dyDescent="0.25">
      <c r="A45" s="29"/>
      <c r="B45" s="25"/>
      <c r="C45" s="44"/>
      <c r="D45" s="45"/>
      <c r="E45" s="46"/>
      <c r="F45" s="3"/>
    </row>
    <row r="46" spans="1:6" s="51" customFormat="1" x14ac:dyDescent="0.25">
      <c r="A46" s="34" t="s">
        <v>65</v>
      </c>
      <c r="B46" s="25" t="s">
        <v>66</v>
      </c>
      <c r="C46" s="44">
        <v>0</v>
      </c>
      <c r="D46" s="45">
        <v>0</v>
      </c>
      <c r="E46" s="46">
        <v>0</v>
      </c>
      <c r="F46" s="3"/>
    </row>
    <row r="47" spans="1:6" s="51" customFormat="1" x14ac:dyDescent="0.25">
      <c r="A47" s="29"/>
      <c r="B47" s="25"/>
      <c r="C47" s="44"/>
      <c r="D47" s="45"/>
      <c r="E47" s="46"/>
      <c r="F47" s="3"/>
    </row>
    <row r="48" spans="1:6" s="51" customFormat="1" ht="21" customHeight="1" x14ac:dyDescent="0.25">
      <c r="A48" s="54" t="s">
        <v>67</v>
      </c>
      <c r="B48" s="55" t="s">
        <v>68</v>
      </c>
      <c r="C48" s="56">
        <f>C49+C77</f>
        <v>1948426162.8900001</v>
      </c>
      <c r="D48" s="57">
        <f>D49+D77</f>
        <v>2050393353.3700001</v>
      </c>
      <c r="E48" s="58">
        <f>E49+E77</f>
        <v>1662497600.5800002</v>
      </c>
      <c r="F48" s="3"/>
    </row>
    <row r="49" spans="1:8" s="51" customFormat="1" ht="39.6" x14ac:dyDescent="0.25">
      <c r="A49" s="59" t="s">
        <v>69</v>
      </c>
      <c r="B49" s="60" t="s">
        <v>70</v>
      </c>
      <c r="C49" s="30">
        <f>C50+C53+C58+C74</f>
        <v>1807359631.6900001</v>
      </c>
      <c r="D49" s="27">
        <f>D50+D53+D58+D74</f>
        <v>1912997353.3700001</v>
      </c>
      <c r="E49" s="28">
        <f>E50+E53+E58+E74</f>
        <v>1662497600.5800002</v>
      </c>
      <c r="F49" s="3"/>
    </row>
    <row r="50" spans="1:8" s="51" customFormat="1" ht="26.4" x14ac:dyDescent="0.25">
      <c r="A50" s="52" t="s">
        <v>71</v>
      </c>
      <c r="B50" s="60" t="s">
        <v>72</v>
      </c>
      <c r="C50" s="30">
        <f>SUM(C51:C52)</f>
        <v>521799679.25</v>
      </c>
      <c r="D50" s="27">
        <f t="shared" ref="D50:E50" si="0">SUM(D51:D52)</f>
        <v>577316075.05999994</v>
      </c>
      <c r="E50" s="28">
        <f t="shared" si="0"/>
        <v>629965361.66999996</v>
      </c>
      <c r="F50" s="3"/>
    </row>
    <row r="51" spans="1:8" s="19" customFormat="1" ht="26.4" x14ac:dyDescent="0.3">
      <c r="A51" s="61" t="s">
        <v>73</v>
      </c>
      <c r="B51" s="60" t="s">
        <v>74</v>
      </c>
      <c r="C51" s="30">
        <v>155423064.75</v>
      </c>
      <c r="D51" s="27">
        <v>131095569.39</v>
      </c>
      <c r="E51" s="28">
        <v>138754719.66999999</v>
      </c>
      <c r="F51" s="3"/>
    </row>
    <row r="52" spans="1:8" s="19" customFormat="1" ht="52.8" x14ac:dyDescent="0.3">
      <c r="A52" s="61" t="s">
        <v>75</v>
      </c>
      <c r="B52" s="60" t="s">
        <v>76</v>
      </c>
      <c r="C52" s="30">
        <v>366376614.5</v>
      </c>
      <c r="D52" s="35">
        <f>(435949162.34)-14743163.02+24389143.69+609629+15642+90+2.33-0.67</f>
        <v>446220505.66999996</v>
      </c>
      <c r="E52" s="36">
        <f>(468307798.39)-30960188.42+51169880.43+2559000+127145+7000+6.6</f>
        <v>491210642</v>
      </c>
      <c r="F52" s="3"/>
      <c r="G52" s="76">
        <f>D50+D7</f>
        <v>1000580254.0599999</v>
      </c>
      <c r="H52" s="76">
        <f>E50+E7</f>
        <v>1077260640.6700001</v>
      </c>
    </row>
    <row r="53" spans="1:8" s="19" customFormat="1" ht="39.6" x14ac:dyDescent="0.3">
      <c r="A53" s="52" t="s">
        <v>77</v>
      </c>
      <c r="B53" s="60" t="s">
        <v>78</v>
      </c>
      <c r="C53" s="30">
        <f>SUM(C54:C57)</f>
        <v>339133528.66000003</v>
      </c>
      <c r="D53" s="27">
        <f>SUM(D54:D57)</f>
        <v>352262704.35000002</v>
      </c>
      <c r="E53" s="28">
        <f>SUM(E54:E57)</f>
        <v>16278972.75</v>
      </c>
      <c r="F53" s="3"/>
      <c r="G53" s="76">
        <f>G52*2.5/100</f>
        <v>25014506.351499997</v>
      </c>
      <c r="H53" s="76">
        <f>H52*5/100</f>
        <v>53863032.033500001</v>
      </c>
    </row>
    <row r="54" spans="1:8" s="19" customFormat="1" ht="64.5" customHeight="1" x14ac:dyDescent="0.3">
      <c r="A54" s="61" t="s">
        <v>79</v>
      </c>
      <c r="B54" s="60" t="s">
        <v>80</v>
      </c>
      <c r="C54" s="30">
        <v>19513742.940000001</v>
      </c>
      <c r="D54" s="27">
        <v>16875409.550000001</v>
      </c>
      <c r="E54" s="28">
        <v>16278972.75</v>
      </c>
      <c r="F54" s="3"/>
    </row>
    <row r="55" spans="1:8" s="19" customFormat="1" ht="66" x14ac:dyDescent="0.3">
      <c r="A55" s="61" t="s">
        <v>81</v>
      </c>
      <c r="B55" s="60" t="s">
        <v>82</v>
      </c>
      <c r="C55" s="30">
        <v>325110.71999999997</v>
      </c>
      <c r="D55" s="27">
        <v>329764.8</v>
      </c>
      <c r="E55" s="28"/>
      <c r="F55" s="3"/>
    </row>
    <row r="56" spans="1:8" s="19" customFormat="1" ht="52.8" x14ac:dyDescent="0.3">
      <c r="A56" s="61" t="s">
        <v>83</v>
      </c>
      <c r="B56" s="60" t="s">
        <v>84</v>
      </c>
      <c r="C56" s="30">
        <v>318999400</v>
      </c>
      <c r="D56" s="27">
        <v>335057530</v>
      </c>
      <c r="E56" s="28"/>
      <c r="F56" s="3"/>
    </row>
    <row r="57" spans="1:8" s="19" customFormat="1" ht="79.2" x14ac:dyDescent="0.3">
      <c r="A57" s="61" t="s">
        <v>85</v>
      </c>
      <c r="B57" s="62" t="s">
        <v>86</v>
      </c>
      <c r="C57" s="30">
        <v>295275</v>
      </c>
      <c r="D57" s="35"/>
      <c r="E57" s="36"/>
      <c r="F57" s="3"/>
    </row>
    <row r="58" spans="1:8" s="19" customFormat="1" ht="26.4" x14ac:dyDescent="0.3">
      <c r="A58" s="52" t="s">
        <v>87</v>
      </c>
      <c r="B58" s="60" t="s">
        <v>88</v>
      </c>
      <c r="C58" s="30">
        <f>SUM(C59:C73)</f>
        <v>941970440.43000007</v>
      </c>
      <c r="D58" s="35">
        <f>SUM(D59:D73)</f>
        <v>978103078.24000001</v>
      </c>
      <c r="E58" s="36">
        <f>SUM(E59:E73)</f>
        <v>1010937770.4400001</v>
      </c>
      <c r="F58" s="3"/>
    </row>
    <row r="59" spans="1:8" s="19" customFormat="1" ht="26.4" x14ac:dyDescent="0.3">
      <c r="A59" s="61" t="s">
        <v>89</v>
      </c>
      <c r="B59" s="62" t="s">
        <v>90</v>
      </c>
      <c r="C59" s="30">
        <v>455268.55</v>
      </c>
      <c r="D59" s="35">
        <v>471679.3</v>
      </c>
      <c r="E59" s="36">
        <v>488748.09</v>
      </c>
      <c r="F59" s="3"/>
    </row>
    <row r="60" spans="1:8" s="19" customFormat="1" ht="79.2" x14ac:dyDescent="0.3">
      <c r="A60" s="61" t="s">
        <v>91</v>
      </c>
      <c r="B60" s="60" t="s">
        <v>92</v>
      </c>
      <c r="C60" s="30">
        <v>14000</v>
      </c>
      <c r="D60" s="35">
        <v>14000</v>
      </c>
      <c r="E60" s="36">
        <v>14000</v>
      </c>
      <c r="F60" s="3"/>
    </row>
    <row r="61" spans="1:8" s="19" customFormat="1" ht="39.6" x14ac:dyDescent="0.3">
      <c r="A61" s="61" t="s">
        <v>93</v>
      </c>
      <c r="B61" s="60" t="s">
        <v>90</v>
      </c>
      <c r="C61" s="30">
        <v>35000</v>
      </c>
      <c r="D61" s="35">
        <v>35000</v>
      </c>
      <c r="E61" s="36">
        <v>35000</v>
      </c>
      <c r="F61" s="3"/>
    </row>
    <row r="62" spans="1:8" s="19" customFormat="1" ht="92.4" x14ac:dyDescent="0.3">
      <c r="A62" s="61" t="s">
        <v>94</v>
      </c>
      <c r="B62" s="60" t="s">
        <v>90</v>
      </c>
      <c r="C62" s="30">
        <v>4755158.41</v>
      </c>
      <c r="D62" s="35">
        <v>4945364.75</v>
      </c>
      <c r="E62" s="36">
        <v>5143148.82</v>
      </c>
      <c r="F62" s="3"/>
    </row>
    <row r="63" spans="1:8" s="19" customFormat="1" ht="77.25" customHeight="1" x14ac:dyDescent="0.3">
      <c r="A63" s="61" t="s">
        <v>95</v>
      </c>
      <c r="B63" s="60" t="s">
        <v>90</v>
      </c>
      <c r="C63" s="30">
        <v>5007954.08</v>
      </c>
      <c r="D63" s="35">
        <v>5188472.24</v>
      </c>
      <c r="E63" s="36">
        <v>5376229.0099999998</v>
      </c>
      <c r="F63" s="3"/>
    </row>
    <row r="64" spans="1:8" s="19" customFormat="1" ht="105.6" x14ac:dyDescent="0.3">
      <c r="A64" s="61" t="s">
        <v>96</v>
      </c>
      <c r="B64" s="60" t="s">
        <v>90</v>
      </c>
      <c r="C64" s="30">
        <v>53060044.450000003</v>
      </c>
      <c r="D64" s="35">
        <v>71909938.329999998</v>
      </c>
      <c r="E64" s="36">
        <v>74786335.870000005</v>
      </c>
      <c r="F64" s="3"/>
    </row>
    <row r="65" spans="1:5" ht="66" x14ac:dyDescent="0.25">
      <c r="A65" s="61" t="s">
        <v>97</v>
      </c>
      <c r="B65" s="60" t="s">
        <v>98</v>
      </c>
      <c r="C65" s="30">
        <v>8690594.4600000009</v>
      </c>
      <c r="D65" s="35">
        <v>11636163.539999999</v>
      </c>
      <c r="E65" s="36">
        <v>11636163.539999999</v>
      </c>
    </row>
    <row r="66" spans="1:5" s="3" customFormat="1" ht="66" x14ac:dyDescent="0.3">
      <c r="A66" s="61" t="s">
        <v>99</v>
      </c>
      <c r="B66" s="60" t="s">
        <v>100</v>
      </c>
      <c r="C66" s="30">
        <v>7204029.5700000003</v>
      </c>
      <c r="D66" s="35">
        <v>7320879.2199999997</v>
      </c>
      <c r="E66" s="36">
        <v>7493135.2000000002</v>
      </c>
    </row>
    <row r="67" spans="1:5" s="3" customFormat="1" ht="52.8" x14ac:dyDescent="0.3">
      <c r="A67" s="61" t="s">
        <v>101</v>
      </c>
      <c r="B67" s="60" t="s">
        <v>102</v>
      </c>
      <c r="C67" s="30">
        <v>3383267.5</v>
      </c>
      <c r="D67" s="35">
        <v>3713387.5</v>
      </c>
      <c r="E67" s="36">
        <v>3849969</v>
      </c>
    </row>
    <row r="68" spans="1:5" s="3" customFormat="1" ht="52.8" x14ac:dyDescent="0.3">
      <c r="A68" s="61" t="s">
        <v>103</v>
      </c>
      <c r="B68" s="60" t="s">
        <v>104</v>
      </c>
      <c r="C68" s="30">
        <v>6104.51</v>
      </c>
      <c r="D68" s="35">
        <v>147010.01</v>
      </c>
      <c r="E68" s="36">
        <v>6044.77</v>
      </c>
    </row>
    <row r="69" spans="1:5" s="3" customFormat="1" ht="66" x14ac:dyDescent="0.3">
      <c r="A69" s="63" t="s">
        <v>105</v>
      </c>
      <c r="B69" s="60" t="s">
        <v>106</v>
      </c>
      <c r="C69" s="30">
        <v>58287675.600000001</v>
      </c>
      <c r="D69" s="35">
        <v>58287675.600000001</v>
      </c>
      <c r="E69" s="36">
        <v>58287675.600000001</v>
      </c>
    </row>
    <row r="70" spans="1:5" s="3" customFormat="1" ht="26.4" x14ac:dyDescent="0.3">
      <c r="A70" s="61" t="s">
        <v>107</v>
      </c>
      <c r="B70" s="60" t="s">
        <v>108</v>
      </c>
      <c r="C70" s="30">
        <v>2836611.31</v>
      </c>
      <c r="D70" s="35">
        <v>2935075.76</v>
      </c>
      <c r="E70" s="36">
        <v>3037488.55</v>
      </c>
    </row>
    <row r="71" spans="1:5" s="3" customFormat="1" ht="26.4" x14ac:dyDescent="0.3">
      <c r="A71" s="61" t="s">
        <v>109</v>
      </c>
      <c r="B71" s="60" t="s">
        <v>110</v>
      </c>
      <c r="C71" s="30">
        <v>767517800</v>
      </c>
      <c r="D71" s="35">
        <v>780781500</v>
      </c>
      <c r="E71" s="36">
        <v>810066900</v>
      </c>
    </row>
    <row r="72" spans="1:5" s="3" customFormat="1" ht="52.8" x14ac:dyDescent="0.3">
      <c r="A72" s="61" t="s">
        <v>111</v>
      </c>
      <c r="B72" s="60" t="s">
        <v>110</v>
      </c>
      <c r="C72" s="30">
        <v>3624555</v>
      </c>
      <c r="D72" s="35">
        <v>3624555</v>
      </c>
      <c r="E72" s="36">
        <v>3624555</v>
      </c>
    </row>
    <row r="73" spans="1:5" s="3" customFormat="1" ht="78.75" customHeight="1" x14ac:dyDescent="0.3">
      <c r="A73" s="61" t="s">
        <v>112</v>
      </c>
      <c r="B73" s="60" t="s">
        <v>110</v>
      </c>
      <c r="C73" s="30">
        <v>27092376.989999998</v>
      </c>
      <c r="D73" s="35">
        <v>27092376.989999998</v>
      </c>
      <c r="E73" s="36">
        <v>27092376.989999998</v>
      </c>
    </row>
    <row r="74" spans="1:5" s="3" customFormat="1" x14ac:dyDescent="0.3">
      <c r="A74" s="52" t="s">
        <v>113</v>
      </c>
      <c r="B74" s="60" t="s">
        <v>114</v>
      </c>
      <c r="C74" s="30">
        <f>SUM(C75:C76)</f>
        <v>4455983.3499999996</v>
      </c>
      <c r="D74" s="35">
        <f>SUM(D75:D76)</f>
        <v>5315495.72</v>
      </c>
      <c r="E74" s="36">
        <f>SUM(E75:E76)</f>
        <v>5315495.72</v>
      </c>
    </row>
    <row r="75" spans="1:5" s="3" customFormat="1" ht="66" x14ac:dyDescent="0.3">
      <c r="A75" s="61" t="s">
        <v>115</v>
      </c>
      <c r="B75" s="60" t="s">
        <v>116</v>
      </c>
      <c r="C75" s="30">
        <v>4443457.79</v>
      </c>
      <c r="D75" s="35">
        <v>5315495.72</v>
      </c>
      <c r="E75" s="36">
        <v>5315495.72</v>
      </c>
    </row>
    <row r="76" spans="1:5" s="3" customFormat="1" ht="118.8" x14ac:dyDescent="0.3">
      <c r="A76" s="61" t="s">
        <v>117</v>
      </c>
      <c r="B76" s="60" t="s">
        <v>118</v>
      </c>
      <c r="C76" s="30">
        <v>12525.56</v>
      </c>
      <c r="D76" s="35"/>
      <c r="E76" s="36"/>
    </row>
    <row r="77" spans="1:5" s="3" customFormat="1" x14ac:dyDescent="0.3">
      <c r="A77" s="64" t="s">
        <v>119</v>
      </c>
      <c r="B77" s="60" t="s">
        <v>120</v>
      </c>
      <c r="C77" s="30">
        <f>C78</f>
        <v>141066531.19999999</v>
      </c>
      <c r="D77" s="35">
        <f t="shared" ref="D77:E77" si="1">D78</f>
        <v>137396000</v>
      </c>
      <c r="E77" s="36">
        <f t="shared" si="1"/>
        <v>0</v>
      </c>
    </row>
    <row r="78" spans="1:5" s="3" customFormat="1" ht="26.4" x14ac:dyDescent="0.3">
      <c r="A78" s="52" t="s">
        <v>121</v>
      </c>
      <c r="B78" s="60" t="s">
        <v>122</v>
      </c>
      <c r="C78" s="30">
        <f>3670531.2+137396000</f>
        <v>141066531.19999999</v>
      </c>
      <c r="D78" s="35">
        <f>39197000+98199000</f>
        <v>137396000</v>
      </c>
      <c r="E78" s="36"/>
    </row>
    <row r="79" spans="1:5" s="3" customFormat="1" x14ac:dyDescent="0.3">
      <c r="A79" s="65"/>
      <c r="B79" s="66"/>
      <c r="C79" s="67"/>
      <c r="D79" s="74"/>
      <c r="E79" s="75"/>
    </row>
    <row r="80" spans="1:5" s="3" customFormat="1" ht="21" customHeight="1" x14ac:dyDescent="0.3">
      <c r="A80" s="68" t="s">
        <v>123</v>
      </c>
      <c r="B80" s="69"/>
      <c r="C80" s="70">
        <f t="shared" ref="C80:D80" si="2">C48+C7</f>
        <v>2345214226.8900003</v>
      </c>
      <c r="D80" s="71">
        <f t="shared" si="2"/>
        <v>2473657532.3699999</v>
      </c>
      <c r="E80" s="72">
        <f>E48+E7</f>
        <v>2109792879.5800002</v>
      </c>
    </row>
    <row r="82" spans="3:5" x14ac:dyDescent="0.25">
      <c r="C82" s="73"/>
      <c r="D82" s="73"/>
      <c r="E82" s="73"/>
    </row>
    <row r="83" spans="3:5" x14ac:dyDescent="0.25">
      <c r="C83" s="73"/>
      <c r="D83" s="73">
        <f>D80-[1]прил4.!$H$735</f>
        <v>-1.5006065368652344E-3</v>
      </c>
      <c r="E83" s="73">
        <f>E80-[1]прил4.!$I$735</f>
        <v>-3.4995079040527344E-3</v>
      </c>
    </row>
  </sheetData>
  <mergeCells count="6">
    <mergeCell ref="D1:E1"/>
    <mergeCell ref="C2:E2"/>
    <mergeCell ref="A3:E3"/>
    <mergeCell ref="A4:A5"/>
    <mergeCell ref="B4:B5"/>
    <mergeCell ref="C4:E4"/>
  </mergeCells>
  <pageMargins left="0.77" right="0.31" top="0.61" bottom="0.63" header="0.38" footer="0.31496062992125984"/>
  <pageSetup paperSize="9" scale="8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2025 (2)</vt:lpstr>
      <vt:lpstr>'Приложение на 2025 (2)'!Заголовки_для_печати</vt:lpstr>
      <vt:lpstr>'Приложение на 2025 (2)'!Область_печати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Bud-Vera</cp:lastModifiedBy>
  <cp:lastPrinted>2024-11-27T09:12:25Z</cp:lastPrinted>
  <dcterms:created xsi:type="dcterms:W3CDTF">2024-11-08T09:58:17Z</dcterms:created>
  <dcterms:modified xsi:type="dcterms:W3CDTF">2024-12-06T08:20:05Z</dcterms:modified>
</cp:coreProperties>
</file>