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9080" windowHeight="12840"/>
  </bookViews>
  <sheets>
    <sheet name="налоговые и неналоговые" sheetId="1" r:id="rId1"/>
  </sheets>
  <definedNames>
    <definedName name="Z_73D7718A_C58D_41DD_83DC_9368C9B04778_.wvu.Cols" localSheetId="0" hidden="1">'налоговые и неналоговые'!#REF!</definedName>
    <definedName name="Z_73D7718A_C58D_41DD_83DC_9368C9B04778_.wvu.PrintTitles" localSheetId="0" hidden="1">'налоговые и неналоговые'!$9:$10</definedName>
    <definedName name="Z_83B7096A_0FA0_4627_A58C_4D002CA0D88C_.wvu.Cols" localSheetId="0" hidden="1">'налоговые и неналоговые'!#REF!</definedName>
    <definedName name="Z_83B7096A_0FA0_4627_A58C_4D002CA0D88C_.wvu.PrintTitles" localSheetId="0" hidden="1">'налоговые и неналоговые'!$9:$10</definedName>
    <definedName name="_xlnm.Print_Titles" localSheetId="0">'налоговые и неналоговые'!$9:$10</definedName>
    <definedName name="_xlnm.Print_Area" localSheetId="0">'налоговые и неналоговые'!$A$1:$K$25</definedName>
  </definedNames>
  <calcPr calcId="125725"/>
  <customWorkbookViews>
    <customWorkbookView name="minfin user - Личное представление" guid="{83B7096A-0FA0-4627-A58C-4D002CA0D88C}" mergeInterval="0" personalView="1" maximized="1" xWindow="1" yWindow="1" windowWidth="1920" windowHeight="941" activeSheetId="1"/>
    <customWorkbookView name="MalkovaE - Личное представление" guid="{73D7718A-C58D-41DD-83DC-9368C9B04778}" mergeInterval="0" personalView="1" maximized="1" windowWidth="1916" windowHeight="835" activeSheetId="1"/>
  </customWorkbookViews>
</workbook>
</file>

<file path=xl/calcChain.xml><?xml version="1.0" encoding="utf-8"?>
<calcChain xmlns="http://schemas.openxmlformats.org/spreadsheetml/2006/main">
  <c r="K19" i="1"/>
  <c r="J19"/>
  <c r="I19"/>
  <c r="I18" s="1"/>
  <c r="F18"/>
  <c r="F12" s="1"/>
  <c r="G18"/>
  <c r="H18"/>
  <c r="J18"/>
  <c r="K18"/>
  <c r="M25" l="1"/>
  <c r="J12"/>
  <c r="G12"/>
  <c r="M16"/>
  <c r="H12"/>
  <c r="I12"/>
  <c r="L11" l="1"/>
  <c r="M11"/>
  <c r="K12"/>
  <c r="N11" l="1"/>
</calcChain>
</file>

<file path=xl/sharedStrings.xml><?xml version="1.0" encoding="utf-8"?>
<sst xmlns="http://schemas.openxmlformats.org/spreadsheetml/2006/main" count="93" uniqueCount="69">
  <si>
    <t>Наименование бюджета</t>
  </si>
  <si>
    <t>Наименование главного администратора доходов бюджета</t>
  </si>
  <si>
    <t>Прогноз доходов бюджетов</t>
  </si>
  <si>
    <t>Налоговые и неналоговые доходы</t>
  </si>
  <si>
    <t>Налог на доходы физических лиц</t>
  </si>
  <si>
    <t>Налоги на товары (работы, услуги), реализуемые на территории РФ</t>
  </si>
  <si>
    <t>Налоги на совокупный доход</t>
  </si>
  <si>
    <t>Государственная пошлина</t>
  </si>
  <si>
    <t>Разные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</si>
  <si>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</si>
  <si>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</si>
  <si>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</si>
  <si>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</si>
  <si>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</si>
  <si>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Финансовый орган</t>
  </si>
  <si>
    <t xml:space="preserve">Единица измерения: </t>
  </si>
  <si>
    <t>код</t>
  </si>
  <si>
    <t>Наименование группы (подгруппы) источников доходов бюджета / 
наименование источника доходов</t>
  </si>
  <si>
    <t>182 103 00000 00 0000 000</t>
  </si>
  <si>
    <t>000 108 00000 00 0000 000</t>
  </si>
  <si>
    <t>000 111 00000 00 0000 000</t>
  </si>
  <si>
    <t>182 101 02000 01 0000 110</t>
  </si>
  <si>
    <t>000 113 00000 00 0000 000</t>
  </si>
  <si>
    <t>000 116 00000 00 0000 000</t>
  </si>
  <si>
    <t>УФНС по Архангельской области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</si>
  <si>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</si>
  <si>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</si>
  <si>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000 111 09000 00 0000 120</t>
  </si>
  <si>
    <t>000 100 00000 00 0000 000</t>
  </si>
  <si>
    <t>Наименование</t>
  </si>
  <si>
    <t>1.1</t>
  </si>
  <si>
    <t>1.2</t>
  </si>
  <si>
    <t>1.3</t>
  </si>
  <si>
    <t>1.5</t>
  </si>
  <si>
    <t>1.6</t>
  </si>
  <si>
    <t>1.7</t>
  </si>
  <si>
    <t>1.9</t>
  </si>
  <si>
    <t>Финансовое управление администрации МО "Устьянский муниципальный район"</t>
  </si>
  <si>
    <t>182 105 00000 00 0000 110</t>
  </si>
  <si>
    <t>1.4</t>
  </si>
  <si>
    <t>1.8</t>
  </si>
  <si>
    <t>КУМИ МО "Устьянский муниципальный район"</t>
  </si>
  <si>
    <t>Районный бюджет</t>
  </si>
  <si>
    <t>руб.</t>
  </si>
  <si>
    <t>Классификация доходов бюджетов</t>
  </si>
  <si>
    <t>Управление Росприроднадзора по Архангельской области</t>
  </si>
  <si>
    <t xml:space="preserve">Прочие неналоговые доходы </t>
  </si>
  <si>
    <t>000 117 00000 00 0000 000</t>
  </si>
  <si>
    <t>763 111 05000 00 0000 120</t>
  </si>
  <si>
    <t>763 114 00000 00 0000 000</t>
  </si>
  <si>
    <t>763 111 07000 05 0000120</t>
  </si>
  <si>
    <t>048 112 00000 00 0000 000</t>
  </si>
  <si>
    <t>1.10</t>
  </si>
  <si>
    <t>Прочие налоги и сборы (по отмененным местным налогам и сборам)</t>
  </si>
  <si>
    <t>182 109 07000 00 0000 110</t>
  </si>
  <si>
    <t>1.6.1.</t>
  </si>
  <si>
    <t>1.6.2</t>
  </si>
  <si>
    <t>Платежи от государственных и муниципальных унитарных предприятий</t>
  </si>
  <si>
    <t>1.6.3</t>
  </si>
  <si>
    <t>1.11</t>
  </si>
  <si>
    <t>Уполномоченный территориальный орган Федерального казначейства </t>
  </si>
  <si>
    <t>Номер реестровой записи</t>
  </si>
  <si>
    <t>План 
на 
2021 год</t>
  </si>
  <si>
    <t>Кассовые поступления в текущем финансовом году
(по состоянию на 01 октября 2021 года)</t>
  </si>
  <si>
    <t>Оценка исполнения
 на 2021 (текущий финановый
 год)</t>
  </si>
  <si>
    <t>на 2022 год
(очередной финансовый год)</t>
  </si>
  <si>
    <t>на 2023 год (первый год планового периода)</t>
  </si>
  <si>
    <t>на 2024 год
(второй год планового периода)</t>
  </si>
  <si>
    <t>Реестр источников доходов бюджета МО "Устьянский муниципальный район"
(к проекту Решения "О бюджете МО "Устьянский муниципальный район" на 2022 год и на плановый период 2023 и 2024 годов)
в части налоговых и неналоговых доходов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</si>
</sst>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\ _р_._-;\-* #,##0.00\ _р_._-;_-* &quot;-&quot;??\ _р_.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 Cyr"/>
    </font>
    <font>
      <b/>
      <sz val="12"/>
      <color rgb="FF000000"/>
      <name val="Arial Cyr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3" fillId="0" borderId="2">
      <alignment horizontal="left" vertical="top" wrapText="1"/>
    </xf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6" fillId="2" borderId="0"/>
    <xf numFmtId="0" fontId="3" fillId="0" borderId="2">
      <alignment horizontal="center" vertical="center" wrapText="1"/>
    </xf>
    <xf numFmtId="49" fontId="3" fillId="0" borderId="2">
      <alignment horizontal="center" vertical="top" shrinkToFit="1"/>
    </xf>
    <xf numFmtId="0" fontId="3" fillId="0" borderId="0"/>
    <xf numFmtId="0" fontId="3" fillId="0" borderId="2">
      <alignment horizontal="center" vertical="top" wrapText="1"/>
    </xf>
    <xf numFmtId="0" fontId="6" fillId="0" borderId="0"/>
    <xf numFmtId="49" fontId="7" fillId="0" borderId="2">
      <alignment horizontal="left" vertical="top" shrinkToFit="1"/>
    </xf>
    <xf numFmtId="4" fontId="3" fillId="0" borderId="2">
      <alignment horizontal="right" vertical="top" shrinkToFit="1"/>
    </xf>
    <xf numFmtId="4" fontId="7" fillId="3" borderId="2">
      <alignment horizontal="right" vertical="top" shrinkToFit="1"/>
    </xf>
    <xf numFmtId="0" fontId="3" fillId="0" borderId="0">
      <alignment horizontal="left" wrapText="1"/>
    </xf>
    <xf numFmtId="10" fontId="3" fillId="0" borderId="2">
      <alignment horizontal="center" vertical="top" shrinkToFit="1"/>
    </xf>
    <xf numFmtId="10" fontId="7" fillId="3" borderId="2">
      <alignment horizontal="center" vertical="top" shrinkToFit="1"/>
    </xf>
    <xf numFmtId="0" fontId="8" fillId="0" borderId="0">
      <alignment horizontal="center" wrapText="1"/>
    </xf>
    <xf numFmtId="0" fontId="8" fillId="0" borderId="0">
      <alignment horizontal="center"/>
    </xf>
    <xf numFmtId="0" fontId="3" fillId="0" borderId="0">
      <alignment horizontal="right"/>
    </xf>
    <xf numFmtId="0" fontId="5" fillId="0" borderId="0"/>
    <xf numFmtId="4" fontId="7" fillId="4" borderId="2">
      <alignment horizontal="right" vertical="top" shrinkToFit="1"/>
    </xf>
    <xf numFmtId="10" fontId="7" fillId="4" borderId="2">
      <alignment horizontal="center" vertical="top" shrinkToFit="1"/>
    </xf>
    <xf numFmtId="49" fontId="9" fillId="0" borderId="2">
      <alignment horizontal="center"/>
    </xf>
    <xf numFmtId="0" fontId="10" fillId="0" borderId="0"/>
    <xf numFmtId="0" fontId="4" fillId="0" borderId="0"/>
    <xf numFmtId="0" fontId="1" fillId="0" borderId="0"/>
    <xf numFmtId="165" fontId="24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/>
    <xf numFmtId="0" fontId="12" fillId="0" borderId="0" xfId="0" applyFont="1" applyFill="1"/>
    <xf numFmtId="2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2" fontId="12" fillId="5" borderId="1" xfId="0" applyNumberFormat="1" applyFont="1" applyFill="1" applyBorder="1" applyAlignment="1">
      <alignment horizontal="center" vertical="center" wrapText="1"/>
    </xf>
    <xf numFmtId="164" fontId="2" fillId="5" borderId="0" xfId="0" applyNumberFormat="1" applyFont="1" applyFill="1"/>
    <xf numFmtId="0" fontId="2" fillId="5" borderId="0" xfId="0" applyFont="1" applyFill="1"/>
    <xf numFmtId="0" fontId="1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left" vertical="center" wrapText="1"/>
    </xf>
    <xf numFmtId="2" fontId="15" fillId="5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20" fillId="0" borderId="0" xfId="0" applyFont="1" applyFill="1"/>
    <xf numFmtId="0" fontId="21" fillId="0" borderId="0" xfId="0" applyFont="1" applyFill="1"/>
    <xf numFmtId="164" fontId="19" fillId="0" borderId="0" xfId="0" applyNumberFormat="1" applyFont="1" applyFill="1"/>
    <xf numFmtId="164" fontId="19" fillId="5" borderId="0" xfId="0" applyNumberFormat="1" applyFont="1" applyFill="1"/>
    <xf numFmtId="4" fontId="22" fillId="0" borderId="0" xfId="0" applyNumberFormat="1" applyFont="1" applyFill="1"/>
    <xf numFmtId="0" fontId="14" fillId="0" borderId="0" xfId="0" applyFont="1" applyFill="1" applyBorder="1" applyAlignment="1"/>
    <xf numFmtId="4" fontId="23" fillId="0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left" vertical="center" wrapText="1" indent="1"/>
    </xf>
    <xf numFmtId="2" fontId="2" fillId="0" borderId="1" xfId="0" applyNumberFormat="1" applyFont="1" applyFill="1" applyBorder="1" applyAlignment="1">
      <alignment horizontal="left" vertical="center" wrapText="1" indent="1"/>
    </xf>
    <xf numFmtId="4" fontId="16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13" fillId="0" borderId="0" xfId="0" applyFont="1" applyAlignment="1"/>
  </cellXfs>
  <cellStyles count="30">
    <cellStyle name="br" xfId="2"/>
    <cellStyle name="col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1"/>
    <cellStyle name="xl38" xfId="23"/>
    <cellStyle name="xl39" xfId="24"/>
    <cellStyle name="xl52" xfId="25"/>
    <cellStyle name="Обычный" xfId="0" builtinId="0"/>
    <cellStyle name="Обычный 2" xfId="26"/>
    <cellStyle name="Обычный 3" xfId="27"/>
    <cellStyle name="Обычный 4" xfId="28"/>
    <cellStyle name="Финансовый 2" xfId="29"/>
  </cellStyles>
  <dxfs count="0"/>
  <tableStyles count="0" defaultTableStyle="TableStyleMedium2" defaultPivotStyle="PivotStyleLight16"/>
  <colors>
    <mruColors>
      <color rgb="FFF0FED6"/>
      <color rgb="FFE3FDB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abSelected="1" view="pageBreakPreview" topLeftCell="A2" zoomScale="60" zoomScaleNormal="69" workbookViewId="0">
      <selection activeCell="I12" sqref="I12"/>
    </sheetView>
  </sheetViews>
  <sheetFormatPr defaultRowHeight="15.75" outlineLevelRow="1"/>
  <cols>
    <col min="1" max="1" width="8" style="1" customWidth="1"/>
    <col min="2" max="2" width="49" style="1" customWidth="1"/>
    <col min="3" max="3" width="18.7109375" style="1" customWidth="1"/>
    <col min="4" max="4" width="37.5703125" style="1" customWidth="1"/>
    <col min="5" max="5" width="22.28515625" style="13" customWidth="1"/>
    <col min="6" max="6" width="15.5703125" style="1" customWidth="1"/>
    <col min="7" max="7" width="18" style="1" customWidth="1"/>
    <col min="8" max="8" width="15.5703125" style="1" customWidth="1"/>
    <col min="9" max="11" width="14.85546875" style="1" customWidth="1"/>
    <col min="12" max="12" width="18" style="29" customWidth="1"/>
    <col min="13" max="13" width="17.140625" style="29" customWidth="1"/>
    <col min="14" max="14" width="12" style="29" customWidth="1"/>
    <col min="15" max="15" width="13.42578125" style="1" customWidth="1"/>
    <col min="16" max="16" width="12.85546875" style="1" customWidth="1"/>
    <col min="17" max="16384" width="9.140625" style="1"/>
  </cols>
  <sheetData>
    <row r="1" spans="1:16" hidden="1"/>
    <row r="2" spans="1:16" ht="72" customHeight="1">
      <c r="A2" s="46" t="s">
        <v>68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6" hidden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6" hidden="1"/>
    <row r="5" spans="1:16" s="9" customFormat="1">
      <c r="A5" s="9" t="s">
        <v>14</v>
      </c>
      <c r="C5" s="53" t="s">
        <v>37</v>
      </c>
      <c r="D5" s="54"/>
      <c r="E5" s="54"/>
      <c r="F5" s="54"/>
      <c r="G5" s="54"/>
      <c r="H5" s="54"/>
      <c r="I5" s="54"/>
      <c r="J5" s="54"/>
      <c r="K5" s="54"/>
      <c r="L5" s="30"/>
      <c r="M5" s="30"/>
      <c r="N5" s="30"/>
    </row>
    <row r="6" spans="1:16" s="9" customFormat="1">
      <c r="A6" s="9" t="s">
        <v>0</v>
      </c>
      <c r="C6" s="16" t="s">
        <v>42</v>
      </c>
      <c r="E6" s="35"/>
      <c r="F6" s="35"/>
      <c r="G6" s="35"/>
      <c r="H6" s="35"/>
      <c r="I6" s="36"/>
      <c r="J6" s="36"/>
      <c r="K6" s="36"/>
      <c r="L6" s="30"/>
      <c r="M6" s="30"/>
      <c r="N6" s="30"/>
    </row>
    <row r="7" spans="1:16" s="9" customFormat="1">
      <c r="A7" s="9" t="s">
        <v>15</v>
      </c>
      <c r="C7" s="16" t="s">
        <v>43</v>
      </c>
      <c r="E7" s="14"/>
      <c r="I7" s="34"/>
      <c r="J7" s="34"/>
      <c r="K7" s="34"/>
      <c r="L7" s="30"/>
      <c r="M7" s="30"/>
      <c r="N7" s="30"/>
    </row>
    <row r="8" spans="1:16" ht="6" customHeight="1"/>
    <row r="9" spans="1:16" s="7" customFormat="1" ht="24" customHeight="1">
      <c r="A9" s="49" t="s">
        <v>61</v>
      </c>
      <c r="B9" s="49" t="s">
        <v>17</v>
      </c>
      <c r="C9" s="42" t="s">
        <v>44</v>
      </c>
      <c r="D9" s="42"/>
      <c r="E9" s="49" t="s">
        <v>1</v>
      </c>
      <c r="F9" s="49" t="s">
        <v>62</v>
      </c>
      <c r="G9" s="51" t="s">
        <v>63</v>
      </c>
      <c r="H9" s="49" t="s">
        <v>64</v>
      </c>
      <c r="I9" s="43" t="s">
        <v>2</v>
      </c>
      <c r="J9" s="44"/>
      <c r="K9" s="45"/>
      <c r="L9" s="31"/>
      <c r="M9" s="31"/>
      <c r="N9" s="31"/>
    </row>
    <row r="10" spans="1:16" s="7" customFormat="1" ht="105" customHeight="1">
      <c r="A10" s="50"/>
      <c r="B10" s="50"/>
      <c r="C10" s="2" t="s">
        <v>16</v>
      </c>
      <c r="D10" s="2" t="s">
        <v>29</v>
      </c>
      <c r="E10" s="50"/>
      <c r="F10" s="50"/>
      <c r="G10" s="52"/>
      <c r="H10" s="50"/>
      <c r="I10" s="2" t="s">
        <v>65</v>
      </c>
      <c r="J10" s="2" t="s">
        <v>66</v>
      </c>
      <c r="K10" s="2" t="s">
        <v>67</v>
      </c>
      <c r="L10" s="31"/>
      <c r="M10" s="31"/>
      <c r="N10" s="31"/>
    </row>
    <row r="11" spans="1:16">
      <c r="A11" s="2">
        <v>1</v>
      </c>
      <c r="B11" s="2">
        <v>2</v>
      </c>
      <c r="C11" s="15">
        <v>3</v>
      </c>
      <c r="D11" s="17">
        <v>4</v>
      </c>
      <c r="E11" s="18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2">
        <v>11</v>
      </c>
      <c r="L11" s="32">
        <f>L12-I12</f>
        <v>-8213388</v>
      </c>
      <c r="M11" s="32">
        <f t="shared" ref="M11:N11" si="0">M12-J12</f>
        <v>-70484229</v>
      </c>
      <c r="N11" s="32">
        <f t="shared" si="0"/>
        <v>-87514262</v>
      </c>
      <c r="O11" s="6"/>
      <c r="P11" s="6"/>
    </row>
    <row r="12" spans="1:16" s="12" customFormat="1" ht="25.5">
      <c r="A12" s="19">
        <v>1</v>
      </c>
      <c r="B12" s="20" t="s">
        <v>3</v>
      </c>
      <c r="C12" s="10" t="s">
        <v>28</v>
      </c>
      <c r="D12" s="20" t="s">
        <v>3</v>
      </c>
      <c r="E12" s="10"/>
      <c r="F12" s="39">
        <f>F13+F14+F15+F16+F17+F18+F22+F23+F24+F25+F26</f>
        <v>230740084</v>
      </c>
      <c r="G12" s="39">
        <f t="shared" ref="G12:K12" si="1">G13+G14+G15+G16+G17+G18+G22+G23+G24+G25+G26</f>
        <v>176868604.21000001</v>
      </c>
      <c r="H12" s="39">
        <f t="shared" si="1"/>
        <v>239235844</v>
      </c>
      <c r="I12" s="40">
        <f t="shared" si="1"/>
        <v>271264292</v>
      </c>
      <c r="J12" s="40">
        <f t="shared" si="1"/>
        <v>278202036</v>
      </c>
      <c r="K12" s="40">
        <f t="shared" si="1"/>
        <v>293015033</v>
      </c>
      <c r="L12" s="33">
        <v>263050904</v>
      </c>
      <c r="M12" s="33">
        <v>207717807</v>
      </c>
      <c r="N12" s="33">
        <v>205500771</v>
      </c>
      <c r="O12" s="11"/>
      <c r="P12" s="11"/>
    </row>
    <row r="13" spans="1:16" ht="25.5" outlineLevel="1">
      <c r="A13" s="5" t="s">
        <v>30</v>
      </c>
      <c r="B13" s="3" t="s">
        <v>4</v>
      </c>
      <c r="C13" s="8" t="s">
        <v>21</v>
      </c>
      <c r="D13" s="3" t="s">
        <v>4</v>
      </c>
      <c r="E13" s="10" t="s">
        <v>24</v>
      </c>
      <c r="F13" s="21">
        <v>167001145</v>
      </c>
      <c r="G13" s="21">
        <v>120151472.87</v>
      </c>
      <c r="H13" s="22">
        <v>167001145</v>
      </c>
      <c r="I13" s="23">
        <v>202282283</v>
      </c>
      <c r="J13" s="23">
        <v>208115500</v>
      </c>
      <c r="K13" s="23">
        <v>220977000</v>
      </c>
    </row>
    <row r="14" spans="1:16" ht="51" outlineLevel="1">
      <c r="A14" s="5" t="s">
        <v>31</v>
      </c>
      <c r="B14" s="3" t="s">
        <v>5</v>
      </c>
      <c r="C14" s="8" t="s">
        <v>18</v>
      </c>
      <c r="D14" s="3" t="s">
        <v>5</v>
      </c>
      <c r="E14" s="10" t="s">
        <v>60</v>
      </c>
      <c r="F14" s="21">
        <v>25733464</v>
      </c>
      <c r="G14" s="21">
        <v>19082238.870000001</v>
      </c>
      <c r="H14" s="22">
        <v>25733464</v>
      </c>
      <c r="I14" s="23">
        <v>27437934</v>
      </c>
      <c r="J14" s="23">
        <v>28784301</v>
      </c>
      <c r="K14" s="23">
        <v>30067248</v>
      </c>
    </row>
    <row r="15" spans="1:16" ht="25.5" outlineLevel="1">
      <c r="A15" s="5" t="s">
        <v>32</v>
      </c>
      <c r="B15" s="3" t="s">
        <v>6</v>
      </c>
      <c r="C15" s="8" t="s">
        <v>38</v>
      </c>
      <c r="D15" s="3" t="s">
        <v>6</v>
      </c>
      <c r="E15" s="10" t="s">
        <v>24</v>
      </c>
      <c r="F15" s="21">
        <v>14790509</v>
      </c>
      <c r="G15" s="21">
        <v>14210896.529999999</v>
      </c>
      <c r="H15" s="22">
        <v>14790509</v>
      </c>
      <c r="I15" s="23">
        <v>15183598</v>
      </c>
      <c r="J15" s="23">
        <v>15772620</v>
      </c>
      <c r="K15" s="23">
        <v>16398792</v>
      </c>
    </row>
    <row r="16" spans="1:16" ht="25.5" outlineLevel="1">
      <c r="A16" s="5" t="s">
        <v>39</v>
      </c>
      <c r="B16" s="3" t="s">
        <v>7</v>
      </c>
      <c r="C16" s="24" t="s">
        <v>19</v>
      </c>
      <c r="D16" s="4" t="s">
        <v>7</v>
      </c>
      <c r="E16" s="10" t="s">
        <v>8</v>
      </c>
      <c r="F16" s="25">
        <v>4510726</v>
      </c>
      <c r="G16" s="25">
        <v>3470664.58</v>
      </c>
      <c r="H16" s="26">
        <v>4510726</v>
      </c>
      <c r="I16" s="27">
        <v>4659077</v>
      </c>
      <c r="J16" s="27">
        <v>4820115</v>
      </c>
      <c r="K16" s="27">
        <v>4988093</v>
      </c>
      <c r="L16" s="32"/>
      <c r="M16" s="32">
        <f>K16+K15+K14+K13</f>
        <v>272431133</v>
      </c>
    </row>
    <row r="17" spans="1:13" ht="31.5" outlineLevel="1">
      <c r="A17" s="5" t="s">
        <v>33</v>
      </c>
      <c r="B17" s="3" t="s">
        <v>53</v>
      </c>
      <c r="C17" s="24" t="s">
        <v>54</v>
      </c>
      <c r="D17" s="3" t="s">
        <v>53</v>
      </c>
      <c r="E17" s="10" t="s">
        <v>24</v>
      </c>
      <c r="F17" s="25">
        <v>0</v>
      </c>
      <c r="G17" s="25">
        <v>-738.02</v>
      </c>
      <c r="H17" s="26">
        <v>0</v>
      </c>
      <c r="I17" s="26">
        <v>0</v>
      </c>
      <c r="J17" s="26">
        <v>0</v>
      </c>
      <c r="K17" s="26">
        <v>0</v>
      </c>
      <c r="L17" s="32"/>
      <c r="M17" s="32"/>
    </row>
    <row r="18" spans="1:13" ht="47.25" outlineLevel="1">
      <c r="A18" s="5" t="s">
        <v>34</v>
      </c>
      <c r="B18" s="3" t="s">
        <v>9</v>
      </c>
      <c r="C18" s="28" t="s">
        <v>20</v>
      </c>
      <c r="D18" s="5" t="s">
        <v>9</v>
      </c>
      <c r="E18" s="10" t="s">
        <v>8</v>
      </c>
      <c r="F18" s="25">
        <f>SUM(F19:F21)</f>
        <v>15675000</v>
      </c>
      <c r="G18" s="25">
        <f t="shared" ref="G18:H18" si="2">SUM(G19:G21)</f>
        <v>9161124.2599999998</v>
      </c>
      <c r="H18" s="25">
        <f t="shared" si="2"/>
        <v>15675000</v>
      </c>
      <c r="I18" s="25">
        <f>SUM(I19:I21)</f>
        <v>16492800</v>
      </c>
      <c r="J18" s="25">
        <f t="shared" ref="J18:K18" si="3">SUM(J19:J21)</f>
        <v>16110600</v>
      </c>
      <c r="K18" s="25">
        <f t="shared" si="3"/>
        <v>16110600</v>
      </c>
      <c r="L18" s="32"/>
      <c r="M18" s="32"/>
    </row>
    <row r="19" spans="1:13" ht="113.25" customHeight="1" outlineLevel="1">
      <c r="A19" s="5" t="s">
        <v>55</v>
      </c>
      <c r="B19" s="38" t="s">
        <v>25</v>
      </c>
      <c r="C19" s="28" t="s">
        <v>48</v>
      </c>
      <c r="D19" s="37" t="s">
        <v>25</v>
      </c>
      <c r="E19" s="10" t="s">
        <v>41</v>
      </c>
      <c r="F19" s="25">
        <v>10782000</v>
      </c>
      <c r="G19" s="25">
        <v>5029289.1900000004</v>
      </c>
      <c r="H19" s="26">
        <v>10782000</v>
      </c>
      <c r="I19" s="27">
        <f>1772000+9716800</f>
        <v>11488800</v>
      </c>
      <c r="J19" s="27">
        <f>1772000+9334600</f>
        <v>11106600</v>
      </c>
      <c r="K19" s="27">
        <f>1772000+9334600</f>
        <v>11106600</v>
      </c>
    </row>
    <row r="20" spans="1:13" ht="40.5" customHeight="1" outlineLevel="1">
      <c r="A20" s="5" t="s">
        <v>56</v>
      </c>
      <c r="B20" s="38" t="s">
        <v>57</v>
      </c>
      <c r="C20" s="28" t="s">
        <v>50</v>
      </c>
      <c r="D20" s="38" t="s">
        <v>57</v>
      </c>
      <c r="E20" s="10" t="s">
        <v>41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</row>
    <row r="21" spans="1:13" ht="126" outlineLevel="1">
      <c r="A21" s="5" t="s">
        <v>58</v>
      </c>
      <c r="B21" s="38" t="s">
        <v>26</v>
      </c>
      <c r="C21" s="28" t="s">
        <v>27</v>
      </c>
      <c r="D21" s="37" t="s">
        <v>26</v>
      </c>
      <c r="E21" s="10" t="s">
        <v>8</v>
      </c>
      <c r="F21" s="25">
        <v>4893000</v>
      </c>
      <c r="G21" s="25">
        <v>4131835.07</v>
      </c>
      <c r="H21" s="26">
        <v>4893000</v>
      </c>
      <c r="I21" s="27">
        <v>5004000</v>
      </c>
      <c r="J21" s="27">
        <v>5004000</v>
      </c>
      <c r="K21" s="27">
        <v>5004000</v>
      </c>
    </row>
    <row r="22" spans="1:13" ht="40.5" customHeight="1" outlineLevel="1">
      <c r="A22" s="5" t="s">
        <v>35</v>
      </c>
      <c r="B22" s="3" t="s">
        <v>10</v>
      </c>
      <c r="C22" s="28" t="s">
        <v>51</v>
      </c>
      <c r="D22" s="5" t="s">
        <v>10</v>
      </c>
      <c r="E22" s="10" t="s">
        <v>45</v>
      </c>
      <c r="F22" s="25">
        <v>237240</v>
      </c>
      <c r="G22" s="25">
        <v>2463364.35</v>
      </c>
      <c r="H22" s="26">
        <v>2646000</v>
      </c>
      <c r="I22" s="27">
        <v>138600</v>
      </c>
      <c r="J22" s="27">
        <v>138600</v>
      </c>
      <c r="K22" s="27">
        <v>138600</v>
      </c>
    </row>
    <row r="23" spans="1:13" ht="31.5" outlineLevel="1">
      <c r="A23" s="5" t="s">
        <v>40</v>
      </c>
      <c r="B23" s="3" t="s">
        <v>11</v>
      </c>
      <c r="C23" s="28" t="s">
        <v>22</v>
      </c>
      <c r="D23" s="5" t="s">
        <v>11</v>
      </c>
      <c r="E23" s="10" t="s">
        <v>8</v>
      </c>
      <c r="F23" s="25">
        <v>100000</v>
      </c>
      <c r="G23" s="25">
        <v>1534619.52</v>
      </c>
      <c r="H23" s="26">
        <v>1535000</v>
      </c>
      <c r="I23" s="27">
        <v>100000</v>
      </c>
      <c r="J23" s="27">
        <v>100000</v>
      </c>
      <c r="K23" s="27">
        <v>100000</v>
      </c>
    </row>
    <row r="24" spans="1:13" ht="39" customHeight="1" outlineLevel="1">
      <c r="A24" s="5" t="s">
        <v>36</v>
      </c>
      <c r="B24" s="3" t="s">
        <v>12</v>
      </c>
      <c r="C24" s="28" t="s">
        <v>49</v>
      </c>
      <c r="D24" s="5" t="s">
        <v>12</v>
      </c>
      <c r="E24" s="10" t="s">
        <v>41</v>
      </c>
      <c r="F24" s="25">
        <v>2194000</v>
      </c>
      <c r="G24" s="25">
        <v>2465976.27</v>
      </c>
      <c r="H24" s="26">
        <v>2844000</v>
      </c>
      <c r="I24" s="41">
        <v>2199000</v>
      </c>
      <c r="J24" s="27">
        <v>1589300</v>
      </c>
      <c r="K24" s="27">
        <v>1463700</v>
      </c>
    </row>
    <row r="25" spans="1:13" ht="25.5" outlineLevel="1">
      <c r="A25" s="5" t="s">
        <v>52</v>
      </c>
      <c r="B25" s="3" t="s">
        <v>13</v>
      </c>
      <c r="C25" s="28" t="s">
        <v>23</v>
      </c>
      <c r="D25" s="5" t="s">
        <v>13</v>
      </c>
      <c r="E25" s="10" t="s">
        <v>8</v>
      </c>
      <c r="F25" s="25">
        <v>498000</v>
      </c>
      <c r="G25" s="25">
        <v>4328984.9800000004</v>
      </c>
      <c r="H25" s="26">
        <v>4500000</v>
      </c>
      <c r="I25" s="27">
        <v>2771000</v>
      </c>
      <c r="J25" s="27">
        <v>2771000</v>
      </c>
      <c r="K25" s="27">
        <v>2771000</v>
      </c>
      <c r="L25" s="32"/>
      <c r="M25" s="32">
        <f>K18+K22+K23+K24+K25</f>
        <v>20583900</v>
      </c>
    </row>
    <row r="26" spans="1:13" ht="25.5" outlineLevel="1">
      <c r="A26" s="5" t="s">
        <v>59</v>
      </c>
      <c r="B26" s="3" t="s">
        <v>46</v>
      </c>
      <c r="C26" s="28" t="s">
        <v>47</v>
      </c>
      <c r="D26" s="5" t="s">
        <v>46</v>
      </c>
      <c r="E26" s="10" t="s">
        <v>8</v>
      </c>
      <c r="F26" s="27">
        <v>0</v>
      </c>
      <c r="G26" s="26">
        <v>0</v>
      </c>
      <c r="H26" s="27">
        <v>0</v>
      </c>
      <c r="I26" s="27">
        <v>0</v>
      </c>
      <c r="J26" s="27">
        <v>0</v>
      </c>
      <c r="K26" s="27">
        <v>0</v>
      </c>
    </row>
  </sheetData>
  <customSheetViews>
    <customSheetView guid="{83B7096A-0FA0-4627-A58C-4D002CA0D88C}" fitToPage="1" hiddenColumns="1">
      <selection activeCell="C14" sqref="C14"/>
      <pageMargins left="0" right="0" top="0.39370078740157483" bottom="0.19685039370078741" header="0.31496062992125984" footer="0.31496062992125984"/>
      <printOptions horizontalCentered="1"/>
      <pageSetup paperSize="9" scale="60" fitToHeight="0" orientation="landscape" r:id="rId1"/>
    </customSheetView>
    <customSheetView guid="{73D7718A-C58D-41DD-83DC-9368C9B04778}" showPageBreaks="1" fitToPage="1" hiddenColumns="1" topLeftCell="A34">
      <selection activeCell="M39" sqref="M39"/>
      <pageMargins left="0" right="0" top="0.39370078740157483" bottom="0.19685039370078741" header="0.31496062992125984" footer="0.31496062992125984"/>
      <printOptions horizontalCentered="1"/>
      <pageSetup paperSize="9" scale="60" fitToHeight="0" orientation="landscape" r:id="rId2"/>
    </customSheetView>
  </customSheetViews>
  <mergeCells count="11">
    <mergeCell ref="C9:D9"/>
    <mergeCell ref="I9:K9"/>
    <mergeCell ref="A2:K2"/>
    <mergeCell ref="A3:K3"/>
    <mergeCell ref="A9:A10"/>
    <mergeCell ref="B9:B10"/>
    <mergeCell ref="E9:E10"/>
    <mergeCell ref="F9:F10"/>
    <mergeCell ref="G9:G10"/>
    <mergeCell ref="H9:H10"/>
    <mergeCell ref="C5:K5"/>
  </mergeCells>
  <printOptions horizontalCentered="1"/>
  <pageMargins left="0.15748031496062992" right="0.15748031496062992" top="0.31496062992125984" bottom="0.19" header="0.19685039370078741" footer="0.15748031496062992"/>
  <pageSetup paperSize="9" scale="63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налоговые и неналоговые</vt:lpstr>
      <vt:lpstr>'налоговые и неналоговые'!Заголовки_для_печати</vt:lpstr>
      <vt:lpstr>'налоговые и неналоговые'!Область_печати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Чечко Людмила Станиславовна</dc:creator>
  <cp:lastModifiedBy>Bud-Vera</cp:lastModifiedBy>
  <cp:lastPrinted>2021-11-24T13:52:45Z</cp:lastPrinted>
  <dcterms:created xsi:type="dcterms:W3CDTF">2017-10-31T15:07:42Z</dcterms:created>
  <dcterms:modified xsi:type="dcterms:W3CDTF">2021-11-24T13:53:30Z</dcterms:modified>
</cp:coreProperties>
</file>